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70" tabRatio="761" activeTab="0"/>
  </bookViews>
  <sheets>
    <sheet name="照度（判定追加） " sheetId="1" r:id="rId1"/>
    <sheet name="地区長作業用" sheetId="2" r:id="rId2"/>
  </sheets>
  <definedNames>
    <definedName name="_xlnm.Print_Area" localSheetId="0">'照度（判定追加） '!$A$1:$AI$52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A50" authorId="0">
      <text>
        <r>
          <rPr>
            <b/>
            <sz val="11"/>
            <rFont val="ＭＳ Ｐゴシック"/>
            <family val="3"/>
          </rPr>
          <t>【照度不足の場合】</t>
        </r>
        <r>
          <rPr>
            <sz val="11"/>
            <rFont val="ＭＳ Ｐゴシック"/>
            <family val="3"/>
          </rPr>
          <t xml:space="preserve">
記入例（蛍光灯や反射板の清掃及び古い蛍光灯の交換が有効と思われます。）</t>
        </r>
      </text>
    </comment>
  </commentList>
</comments>
</file>

<file path=xl/sharedStrings.xml><?xml version="1.0" encoding="utf-8"?>
<sst xmlns="http://schemas.openxmlformats.org/spreadsheetml/2006/main" count="180" uniqueCount="120">
  <si>
    <t>年</t>
  </si>
  <si>
    <t>月</t>
  </si>
  <si>
    <t>時</t>
  </si>
  <si>
    <t>分</t>
  </si>
  <si>
    <t>日</t>
  </si>
  <si>
    <t>本</t>
  </si>
  <si>
    <t xml:space="preserve"> 天候：</t>
  </si>
  <si>
    <t xml:space="preserve"> 測定時刻：</t>
  </si>
  <si>
    <t xml:space="preserve"> 測定年月日：</t>
  </si>
  <si>
    <t>　測定場所：</t>
  </si>
  <si>
    <t>黒板垂直照度測定値　　　Ｌｘ　（点灯）</t>
  </si>
  <si>
    <t>川崎市立</t>
  </si>
  <si>
    <t>学校長様</t>
  </si>
  <si>
    <t>川崎市薬剤師会</t>
  </si>
  <si>
    <t>学校薬剤師</t>
  </si>
  <si>
    <t>日</t>
  </si>
  <si>
    <t>棟</t>
  </si>
  <si>
    <t>階</t>
  </si>
  <si>
    <t>適</t>
  </si>
  <si>
    <t>不適</t>
  </si>
  <si>
    <t>その他</t>
  </si>
  <si>
    <t>人</t>
  </si>
  <si>
    <t>廊下側</t>
  </si>
  <si>
    <t>机上面水平照度測定値　　　Ｌｘ　（点灯）</t>
  </si>
  <si>
    <t>在室人数：</t>
  </si>
  <si>
    <t>（</t>
  </si>
  <si>
    <t>（故障）</t>
  </si>
  <si>
    <t>室内照明：</t>
  </si>
  <si>
    <t>色：</t>
  </si>
  <si>
    <t>測定時使用状況：</t>
  </si>
  <si>
    <t>使用</t>
  </si>
  <si>
    <t>未使用</t>
  </si>
  <si>
    <t>有</t>
  </si>
  <si>
    <t>無</t>
  </si>
  <si>
    <t>20：1 超</t>
  </si>
  <si>
    <t>可</t>
  </si>
  <si>
    <t>10：１ 以下</t>
  </si>
  <si>
    <t>机上面</t>
  </si>
  <si>
    <t>黒　板</t>
  </si>
  <si>
    <t>）</t>
  </si>
  <si>
    <t>：１</t>
  </si>
  <si>
    <t>最大照度　Ｌｘ</t>
  </si>
  <si>
    <t>最小照度　ＬＸ</t>
  </si>
  <si>
    <r>
      <t>照度比　</t>
    </r>
    <r>
      <rPr>
        <sz val="9"/>
        <rFont val="ＭＳ Ｐゴシック"/>
        <family val="3"/>
      </rPr>
      <t>(切上げ：整数）</t>
    </r>
  </si>
  <si>
    <t>②見え方を妨害するような光沢が、黒板面及び机上面にないか</t>
  </si>
  <si>
    <t>適（無）</t>
  </si>
  <si>
    <t>不適（有）</t>
  </si>
  <si>
    <t>テレビ電源ＯＦＦ</t>
  </si>
  <si>
    <t>教室の照度の下限値は300ルクスとする。また、黒板の照度は500ルクス以上が望ましい。</t>
  </si>
  <si>
    <t>教室及び黒板のそれぞれの照度比は20：1を超えないこと。また10：1を超えないことが望ましい。</t>
  </si>
  <si>
    <t>照度計</t>
  </si>
  <si>
    <t>東京光電ＡＮＡ-Ｆ9</t>
  </si>
  <si>
    <t>横河、第Ｅ10号</t>
  </si>
  <si>
    <t>①</t>
  </si>
  <si>
    <t>②</t>
  </si>
  <si>
    <t>教室名：</t>
  </si>
  <si>
    <t>カーテン：</t>
  </si>
  <si>
    <t>窓側</t>
  </si>
  <si>
    <t>ま</t>
  </si>
  <si>
    <t>ぶ</t>
  </si>
  <si>
    <t>し</t>
  </si>
  <si>
    <t>さ</t>
  </si>
  <si>
    <t>基</t>
  </si>
  <si>
    <t>準</t>
  </si>
  <si>
    <t>１０を超え20：１以下</t>
  </si>
  <si>
    <t>無</t>
  </si>
  <si>
    <t>有</t>
  </si>
  <si>
    <t>樹木</t>
  </si>
  <si>
    <t>建物</t>
  </si>
  <si>
    <t>測定結果に影響を及ぼす外部障害物：</t>
  </si>
  <si>
    <r>
      <t>L</t>
    </r>
    <r>
      <rPr>
        <sz val="11"/>
        <rFont val="ＭＳ Ｐゴシック"/>
        <family val="3"/>
      </rPr>
      <t>x</t>
    </r>
  </si>
  <si>
    <r>
      <t>L</t>
    </r>
    <r>
      <rPr>
        <sz val="11"/>
        <rFont val="ＭＳ Ｐゴシック"/>
        <family val="3"/>
      </rPr>
      <t>x</t>
    </r>
  </si>
  <si>
    <r>
      <t>L</t>
    </r>
    <r>
      <rPr>
        <sz val="11"/>
        <rFont val="ＭＳ Ｐゴシック"/>
        <family val="3"/>
      </rPr>
      <t>x</t>
    </r>
  </si>
  <si>
    <t>照度比</t>
  </si>
  <si>
    <t>判定：上記黒板照度は基準に</t>
  </si>
  <si>
    <t>です。</t>
  </si>
  <si>
    <t>判定：上記机上面照度は基準に</t>
  </si>
  <si>
    <t>✔</t>
  </si>
  <si>
    <t>×</t>
  </si>
  <si>
    <t>　【所見・指導事項等】</t>
  </si>
  <si>
    <t>基準に適合します。</t>
  </si>
  <si>
    <t>基準に不適です。</t>
  </si>
  <si>
    <t>蛍光灯や反射板の清掃及び古い蛍光灯の交換が有効と思われます。</t>
  </si>
  <si>
    <t>　　照度検査報告書　（普通教室）</t>
  </si>
  <si>
    <t>①児童生徒から見て、黒板の外側15度以内の範囲に輝きの強い光源がないか</t>
  </si>
  <si>
    <t>③</t>
  </si>
  <si>
    <t>東京光電CANA-0010</t>
  </si>
  <si>
    <t>ｗ数は省略　本数を記入</t>
  </si>
  <si>
    <t>テレビの電源が切れている時:</t>
  </si>
  <si>
    <r>
      <rPr>
        <b/>
        <sz val="11"/>
        <rFont val="ＭＳ Ｐゴシック"/>
        <family val="3"/>
      </rPr>
      <t>テレビ使用時</t>
    </r>
    <r>
      <rPr>
        <sz val="11"/>
        <rFont val="ＭＳ Ｐゴシック"/>
        <family val="3"/>
      </rPr>
      <t>:</t>
    </r>
    <r>
      <rPr>
        <sz val="10"/>
        <rFont val="ＭＳ Ｐゴシック"/>
        <family val="3"/>
      </rPr>
      <t xml:space="preserve"> テレビ画面に見え方を妨害する電灯や窓が映じていないか
　　　　　　　　　　　　　　</t>
    </r>
  </si>
  <si>
    <t>(西暦)</t>
  </si>
  <si>
    <t>検査
月日</t>
  </si>
  <si>
    <t>時　刻</t>
  </si>
  <si>
    <t>階</t>
  </si>
  <si>
    <t>年　組</t>
  </si>
  <si>
    <t>天候</t>
  </si>
  <si>
    <t>在室
人数</t>
  </si>
  <si>
    <t>カーテン
の状況</t>
  </si>
  <si>
    <t>照度に
影響する
外部障害物</t>
  </si>
  <si>
    <t>黒板照度</t>
  </si>
  <si>
    <t>机上面照度</t>
  </si>
  <si>
    <t>まぶしさ</t>
  </si>
  <si>
    <t>蛍光灯数</t>
  </si>
  <si>
    <t>故障</t>
  </si>
  <si>
    <t>最大
(ﾙｸｽ）</t>
  </si>
  <si>
    <t>最小
(ﾙｸｽ）</t>
  </si>
  <si>
    <t>照度比</t>
  </si>
  <si>
    <t>基準
未満</t>
  </si>
  <si>
    <t>所見</t>
  </si>
  <si>
    <t>/</t>
  </si>
  <si>
    <t>:</t>
  </si>
  <si>
    <t>/9</t>
  </si>
  <si>
    <t>黒板照明：</t>
  </si>
  <si>
    <t>黒板照明種類：</t>
  </si>
  <si>
    <t>蛍光灯</t>
  </si>
  <si>
    <t>ＬＥＤ照明</t>
  </si>
  <si>
    <t>室内照明種類：</t>
  </si>
  <si>
    <t>蛍光灯</t>
  </si>
  <si>
    <t>ＬＥＤ照明</t>
  </si>
  <si>
    <t>川崎市薬剤師会　学校薬剤師執務記録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</si>
</sst>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&lt;=999]000;[&lt;=9999]000\-00;000\-0000"/>
    <numFmt numFmtId="191" formatCode="m/d;@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C0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dotted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 vertical="center" shrinkToFit="1"/>
    </xf>
    <xf numFmtId="0" fontId="5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9" fillId="0" borderId="12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Fill="1" applyBorder="1" applyAlignment="1" applyProtection="1">
      <alignment vertical="center" shrinkToFit="1"/>
      <protection/>
    </xf>
    <xf numFmtId="0" fontId="0" fillId="0" borderId="28" xfId="0" applyFill="1" applyBorder="1" applyAlignment="1" applyProtection="1">
      <alignment vertical="center" shrinkToFit="1"/>
      <protection/>
    </xf>
    <xf numFmtId="0" fontId="8" fillId="0" borderId="12" xfId="0" applyFont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21" fillId="0" borderId="30" xfId="0" applyNumberFormat="1" applyFont="1" applyBorder="1" applyAlignment="1" applyProtection="1">
      <alignment horizontal="center" vertical="center"/>
      <protection/>
    </xf>
    <xf numFmtId="0" fontId="21" fillId="0" borderId="31" xfId="0" applyNumberFormat="1" applyFont="1" applyBorder="1" applyAlignment="1" applyProtection="1">
      <alignment horizontal="center" vertical="center"/>
      <protection/>
    </xf>
    <xf numFmtId="0" fontId="21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NumberFormat="1" applyFont="1" applyBorder="1" applyAlignment="1" applyProtection="1">
      <alignment horizontal="center" vertical="center"/>
      <protection/>
    </xf>
    <xf numFmtId="0" fontId="21" fillId="0" borderId="34" xfId="0" applyNumberFormat="1" applyFont="1" applyBorder="1" applyAlignment="1" applyProtection="1">
      <alignment horizontal="center" vertical="center"/>
      <protection/>
    </xf>
    <xf numFmtId="0" fontId="21" fillId="0" borderId="35" xfId="0" applyNumberFormat="1" applyFont="1" applyBorder="1" applyAlignment="1" applyProtection="1">
      <alignment horizontal="center" vertical="center"/>
      <protection/>
    </xf>
    <xf numFmtId="0" fontId="21" fillId="0" borderId="36" xfId="0" applyNumberFormat="1" applyFont="1" applyBorder="1" applyAlignment="1" applyProtection="1">
      <alignment horizontal="center" vertical="center"/>
      <protection/>
    </xf>
    <xf numFmtId="0" fontId="21" fillId="0" borderId="37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7" fillId="0" borderId="3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81" fontId="2" fillId="0" borderId="39" xfId="0" applyNumberFormat="1" applyFont="1" applyFill="1" applyBorder="1" applyAlignment="1" applyProtection="1">
      <alignment horizontal="center" vertical="center" shrinkToFit="1"/>
      <protection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6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8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4" fillId="0" borderId="45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distributed" vertical="center" shrinkToFit="1"/>
      <protection/>
    </xf>
    <xf numFmtId="0" fontId="6" fillId="0" borderId="16" xfId="0" applyFont="1" applyFill="1" applyBorder="1" applyAlignment="1" applyProtection="1">
      <alignment horizontal="distributed" vertical="center" shrinkToFit="1"/>
      <protection/>
    </xf>
    <xf numFmtId="0" fontId="18" fillId="0" borderId="16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vertical="center" shrinkToFit="1"/>
      <protection locked="0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49" fontId="18" fillId="0" borderId="16" xfId="0" applyNumberFormat="1" applyFont="1" applyFill="1" applyBorder="1" applyAlignment="1" applyProtection="1">
      <alignment horizontal="center" vertical="center"/>
      <protection locked="0"/>
    </xf>
    <xf numFmtId="49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7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 shrinkToFit="1"/>
    </xf>
    <xf numFmtId="0" fontId="21" fillId="0" borderId="31" xfId="0" applyNumberFormat="1" applyFont="1" applyBorder="1" applyAlignment="1" applyProtection="1">
      <alignment horizontal="center" vertical="center"/>
      <protection/>
    </xf>
    <xf numFmtId="0" fontId="0" fillId="0" borderId="56" xfId="0" applyNumberFormat="1" applyBorder="1" applyAlignment="1" applyProtection="1">
      <alignment horizontal="center" vertical="center"/>
      <protection/>
    </xf>
    <xf numFmtId="0" fontId="21" fillId="0" borderId="31" xfId="0" applyNumberFormat="1" applyFont="1" applyBorder="1" applyAlignment="1" applyProtection="1">
      <alignment horizontal="center" vertical="center" wrapText="1"/>
      <protection/>
    </xf>
    <xf numFmtId="0" fontId="21" fillId="0" borderId="56" xfId="0" applyNumberFormat="1" applyFont="1" applyBorder="1" applyAlignment="1" applyProtection="1">
      <alignment horizontal="center" vertical="center"/>
      <protection/>
    </xf>
    <xf numFmtId="0" fontId="21" fillId="0" borderId="30" xfId="0" applyNumberFormat="1" applyFont="1" applyBorder="1" applyAlignment="1" applyProtection="1">
      <alignment horizontal="center" vertical="center" wrapText="1"/>
      <protection/>
    </xf>
    <xf numFmtId="0" fontId="21" fillId="0" borderId="57" xfId="0" applyNumberFormat="1" applyFont="1" applyBorder="1" applyAlignment="1" applyProtection="1">
      <alignment horizontal="center" vertical="center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21" fillId="0" borderId="58" xfId="0" applyNumberFormat="1" applyFont="1" applyBorder="1" applyAlignment="1" applyProtection="1">
      <alignment horizontal="center" vertical="center"/>
      <protection/>
    </xf>
    <xf numFmtId="0" fontId="21" fillId="0" borderId="29" xfId="0" applyNumberFormat="1" applyFont="1" applyBorder="1" applyAlignment="1" applyProtection="1">
      <alignment horizontal="center" vertical="center" wrapText="1"/>
      <protection/>
    </xf>
    <xf numFmtId="0" fontId="21" fillId="0" borderId="59" xfId="0" applyNumberFormat="1" applyFont="1" applyBorder="1" applyAlignment="1" applyProtection="1">
      <alignment horizontal="center" vertical="center"/>
      <protection/>
    </xf>
    <xf numFmtId="0" fontId="21" fillId="0" borderId="60" xfId="0" applyNumberFormat="1" applyFont="1" applyBorder="1" applyAlignment="1" applyProtection="1">
      <alignment horizontal="center" vertical="center"/>
      <protection/>
    </xf>
    <xf numFmtId="0" fontId="21" fillId="0" borderId="61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Border="1" applyAlignment="1" applyProtection="1">
      <alignment horizontal="center" vertical="center"/>
      <protection/>
    </xf>
    <xf numFmtId="0" fontId="0" fillId="0" borderId="63" xfId="0" applyNumberFormat="1" applyBorder="1" applyAlignment="1" applyProtection="1">
      <alignment horizontal="center" vertical="center"/>
      <protection/>
    </xf>
    <xf numFmtId="0" fontId="21" fillId="0" borderId="62" xfId="0" applyNumberFormat="1" applyFont="1" applyBorder="1" applyAlignment="1" applyProtection="1">
      <alignment horizontal="center" vertical="center"/>
      <protection/>
    </xf>
    <xf numFmtId="0" fontId="21" fillId="0" borderId="63" xfId="0" applyNumberFormat="1" applyFont="1" applyBorder="1" applyAlignment="1" applyProtection="1">
      <alignment horizontal="center" vertical="center"/>
      <protection/>
    </xf>
    <xf numFmtId="0" fontId="21" fillId="0" borderId="30" xfId="0" applyNumberFormat="1" applyFont="1" applyBorder="1" applyAlignment="1" applyProtection="1">
      <alignment horizontal="center" vertical="center"/>
      <protection/>
    </xf>
    <xf numFmtId="0" fontId="0" fillId="0" borderId="57" xfId="0" applyNumberFormat="1" applyBorder="1" applyAlignment="1" applyProtection="1">
      <alignment horizontal="center" vertical="center"/>
      <protection/>
    </xf>
    <xf numFmtId="0" fontId="0" fillId="0" borderId="58" xfId="0" applyNumberFormat="1" applyBorder="1" applyAlignment="1" applyProtection="1">
      <alignment horizontal="center" vertical="center"/>
      <protection/>
    </xf>
    <xf numFmtId="0" fontId="22" fillId="0" borderId="64" xfId="0" applyNumberFormat="1" applyFont="1" applyBorder="1" applyAlignment="1" applyProtection="1">
      <alignment vertical="center"/>
      <protection/>
    </xf>
    <xf numFmtId="0" fontId="22" fillId="0" borderId="65" xfId="0" applyNumberFormat="1" applyFont="1" applyBorder="1" applyAlignment="1" applyProtection="1">
      <alignment vertical="center"/>
      <protection/>
    </xf>
    <xf numFmtId="0" fontId="21" fillId="0" borderId="66" xfId="0" applyNumberFormat="1" applyFont="1" applyBorder="1" applyAlignment="1" applyProtection="1">
      <alignment horizontal="center" vertical="center" wrapText="1"/>
      <protection/>
    </xf>
    <xf numFmtId="0" fontId="21" fillId="0" borderId="67" xfId="0" applyNumberFormat="1" applyFont="1" applyBorder="1" applyAlignment="1" applyProtection="1">
      <alignment horizontal="center" vertical="center"/>
      <protection/>
    </xf>
    <xf numFmtId="0" fontId="21" fillId="0" borderId="68" xfId="0" applyNumberFormat="1" applyFont="1" applyBorder="1" applyAlignment="1" applyProtection="1">
      <alignment horizontal="center" vertical="center"/>
      <protection/>
    </xf>
    <xf numFmtId="0" fontId="21" fillId="0" borderId="66" xfId="0" applyNumberFormat="1" applyFont="1" applyBorder="1" applyAlignment="1" applyProtection="1">
      <alignment horizontal="center" vertical="center"/>
      <protection/>
    </xf>
    <xf numFmtId="0" fontId="21" fillId="0" borderId="69" xfId="0" applyNumberFormat="1" applyFont="1" applyBorder="1" applyAlignment="1" applyProtection="1">
      <alignment horizontal="center" vertical="center" wrapText="1"/>
      <protection/>
    </xf>
    <xf numFmtId="0" fontId="21" fillId="0" borderId="70" xfId="0" applyNumberFormat="1" applyFont="1" applyBorder="1" applyAlignment="1" applyProtection="1">
      <alignment horizontal="center" vertical="center"/>
      <protection/>
    </xf>
    <xf numFmtId="0" fontId="21" fillId="0" borderId="71" xfId="0" applyNumberFormat="1" applyFont="1" applyBorder="1" applyAlignment="1" applyProtection="1">
      <alignment horizontal="center" vertical="center"/>
      <protection/>
    </xf>
    <xf numFmtId="0" fontId="21" fillId="0" borderId="62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21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73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95250</xdr:colOff>
      <xdr:row>27</xdr:row>
      <xdr:rowOff>38100</xdr:rowOff>
    </xdr:from>
    <xdr:to>
      <xdr:col>33</xdr:col>
      <xdr:colOff>104775</xdr:colOff>
      <xdr:row>29</xdr:row>
      <xdr:rowOff>38100</xdr:rowOff>
    </xdr:to>
    <xdr:sp>
      <xdr:nvSpPr>
        <xdr:cNvPr id="1" name="Line 5"/>
        <xdr:cNvSpPr>
          <a:spLocks/>
        </xdr:cNvSpPr>
      </xdr:nvSpPr>
      <xdr:spPr>
        <a:xfrm flipH="1">
          <a:off x="6848475" y="58197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114300</xdr:rowOff>
    </xdr:from>
    <xdr:to>
      <xdr:col>32</xdr:col>
      <xdr:colOff>47625</xdr:colOff>
      <xdr:row>27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62675" y="56102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m</a:t>
          </a:r>
        </a:p>
      </xdr:txBody>
    </xdr:sp>
    <xdr:clientData/>
  </xdr:twoCellAnchor>
  <xdr:twoCellAnchor>
    <xdr:from>
      <xdr:col>29</xdr:col>
      <xdr:colOff>28575</xdr:colOff>
      <xdr:row>26</xdr:row>
      <xdr:rowOff>76200</xdr:rowOff>
    </xdr:from>
    <xdr:to>
      <xdr:col>32</xdr:col>
      <xdr:colOff>200025</xdr:colOff>
      <xdr:row>26</xdr:row>
      <xdr:rowOff>76200</xdr:rowOff>
    </xdr:to>
    <xdr:sp>
      <xdr:nvSpPr>
        <xdr:cNvPr id="3" name="Line 7"/>
        <xdr:cNvSpPr>
          <a:spLocks/>
        </xdr:cNvSpPr>
      </xdr:nvSpPr>
      <xdr:spPr>
        <a:xfrm>
          <a:off x="5981700" y="5781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27</xdr:row>
      <xdr:rowOff>76200</xdr:rowOff>
    </xdr:from>
    <xdr:to>
      <xdr:col>35</xdr:col>
      <xdr:colOff>19050</xdr:colOff>
      <xdr:row>29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819900" y="58578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m</a:t>
          </a:r>
        </a:p>
      </xdr:txBody>
    </xdr:sp>
    <xdr:clientData/>
  </xdr:twoCellAnchor>
  <xdr:twoCellAnchor>
    <xdr:from>
      <xdr:col>14</xdr:col>
      <xdr:colOff>0</xdr:colOff>
      <xdr:row>14</xdr:row>
      <xdr:rowOff>47625</xdr:rowOff>
    </xdr:from>
    <xdr:to>
      <xdr:col>20</xdr:col>
      <xdr:colOff>76200</xdr:colOff>
      <xdr:row>15</xdr:row>
      <xdr:rowOff>19050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2828925" y="3800475"/>
          <a:ext cx="1276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（黒板上）</a:t>
          </a:r>
        </a:p>
      </xdr:txBody>
    </xdr:sp>
    <xdr:clientData/>
  </xdr:twoCellAnchor>
  <xdr:twoCellAnchor>
    <xdr:from>
      <xdr:col>14</xdr:col>
      <xdr:colOff>0</xdr:colOff>
      <xdr:row>23</xdr:row>
      <xdr:rowOff>19050</xdr:rowOff>
    </xdr:from>
    <xdr:to>
      <xdr:col>20</xdr:col>
      <xdr:colOff>85725</xdr:colOff>
      <xdr:row>24</xdr:row>
      <xdr:rowOff>19050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2828925" y="507682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（黒板下）</a:t>
          </a:r>
        </a:p>
      </xdr:txBody>
    </xdr:sp>
    <xdr:clientData/>
  </xdr:twoCellAnchor>
  <xdr:twoCellAnchor>
    <xdr:from>
      <xdr:col>33</xdr:col>
      <xdr:colOff>0</xdr:colOff>
      <xdr:row>15</xdr:row>
      <xdr:rowOff>19050</xdr:rowOff>
    </xdr:from>
    <xdr:to>
      <xdr:col>33</xdr:col>
      <xdr:colOff>0</xdr:colOff>
      <xdr:row>17</xdr:row>
      <xdr:rowOff>0</xdr:rowOff>
    </xdr:to>
    <xdr:sp>
      <xdr:nvSpPr>
        <xdr:cNvPr id="7" name="Line 1"/>
        <xdr:cNvSpPr>
          <a:spLocks/>
        </xdr:cNvSpPr>
      </xdr:nvSpPr>
      <xdr:spPr>
        <a:xfrm>
          <a:off x="6753225" y="4038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14</xdr:row>
      <xdr:rowOff>133350</xdr:rowOff>
    </xdr:from>
    <xdr:to>
      <xdr:col>32</xdr:col>
      <xdr:colOff>133350</xdr:colOff>
      <xdr:row>14</xdr:row>
      <xdr:rowOff>133350</xdr:rowOff>
    </xdr:to>
    <xdr:sp>
      <xdr:nvSpPr>
        <xdr:cNvPr id="8" name="Line 3"/>
        <xdr:cNvSpPr>
          <a:spLocks/>
        </xdr:cNvSpPr>
      </xdr:nvSpPr>
      <xdr:spPr>
        <a:xfrm flipV="1">
          <a:off x="5953125" y="38862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15</xdr:row>
      <xdr:rowOff>9525</xdr:rowOff>
    </xdr:from>
    <xdr:to>
      <xdr:col>34</xdr:col>
      <xdr:colOff>171450</xdr:colOff>
      <xdr:row>17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6715125" y="40290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10cm</a:t>
          </a:r>
        </a:p>
      </xdr:txBody>
    </xdr:sp>
    <xdr:clientData/>
  </xdr:twoCellAnchor>
  <xdr:twoCellAnchor>
    <xdr:from>
      <xdr:col>30</xdr:col>
      <xdr:colOff>0</xdr:colOff>
      <xdr:row>14</xdr:row>
      <xdr:rowOff>104775</xdr:rowOff>
    </xdr:from>
    <xdr:to>
      <xdr:col>32</xdr:col>
      <xdr:colOff>38100</xdr:colOff>
      <xdr:row>15</xdr:row>
      <xdr:rowOff>76200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6153150" y="385762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30cm</a:t>
          </a:r>
        </a:p>
      </xdr:txBody>
    </xdr:sp>
    <xdr:clientData/>
  </xdr:twoCellAnchor>
  <xdr:twoCellAnchor editAs="oneCell">
    <xdr:from>
      <xdr:col>21</xdr:col>
      <xdr:colOff>57150</xdr:colOff>
      <xdr:row>14</xdr:row>
      <xdr:rowOff>114300</xdr:rowOff>
    </xdr:from>
    <xdr:to>
      <xdr:col>24</xdr:col>
      <xdr:colOff>19050</xdr:colOff>
      <xdr:row>19</xdr:row>
      <xdr:rowOff>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8671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26</xdr:row>
      <xdr:rowOff>38100</xdr:rowOff>
    </xdr:from>
    <xdr:to>
      <xdr:col>24</xdr:col>
      <xdr:colOff>28575</xdr:colOff>
      <xdr:row>33</xdr:row>
      <xdr:rowOff>38100</xdr:rowOff>
    </xdr:to>
    <xdr:pic>
      <xdr:nvPicPr>
        <xdr:cNvPr id="1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574357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6"/>
  <sheetViews>
    <sheetView tabSelected="1" view="pageBreakPreview" zoomScale="80" zoomScaleNormal="80" zoomScaleSheetLayoutView="80" workbookViewId="0" topLeftCell="A1">
      <selection activeCell="Z17" sqref="Z17:AD17"/>
    </sheetView>
  </sheetViews>
  <sheetFormatPr defaultColWidth="9.00390625" defaultRowHeight="13.5"/>
  <cols>
    <col min="1" max="2" width="2.625" style="20" customWidth="1"/>
    <col min="3" max="3" width="1.875" style="20" customWidth="1"/>
    <col min="4" max="9" width="2.625" style="20" customWidth="1"/>
    <col min="10" max="10" width="3.75390625" style="20" customWidth="1"/>
    <col min="11" max="23" width="2.625" style="20" customWidth="1"/>
    <col min="24" max="24" width="3.125" style="20" customWidth="1"/>
    <col min="25" max="25" width="3.75390625" style="20" customWidth="1"/>
    <col min="26" max="36" width="2.625" style="20" customWidth="1"/>
    <col min="37" max="41" width="2.625" style="20" hidden="1" customWidth="1"/>
    <col min="42" max="43" width="2.625" style="20" customWidth="1"/>
    <col min="44" max="44" width="2.625" style="20" hidden="1" customWidth="1"/>
    <col min="45" max="48" width="5.625" style="20" hidden="1" customWidth="1"/>
    <col min="49" max="50" width="9.00390625" style="20" hidden="1" customWidth="1"/>
    <col min="51" max="51" width="0" style="20" hidden="1" customWidth="1"/>
    <col min="52" max="16384" width="9.00390625" style="20" customWidth="1"/>
  </cols>
  <sheetData>
    <row r="1" ht="24" customHeight="1">
      <c r="A1" s="107" t="s">
        <v>119</v>
      </c>
    </row>
    <row r="2" spans="4:36" ht="27" customHeight="1">
      <c r="D2" s="19"/>
      <c r="E2" s="19"/>
      <c r="F2" s="251" t="s">
        <v>83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141"/>
      <c r="AI2" s="141"/>
      <c r="AJ2" s="141"/>
    </row>
    <row r="3" spans="22:35" s="10" customFormat="1" ht="21.75" customHeight="1">
      <c r="V3" s="247" t="s">
        <v>90</v>
      </c>
      <c r="W3" s="247"/>
      <c r="X3" s="247"/>
      <c r="Y3" s="248"/>
      <c r="Z3" s="248"/>
      <c r="AA3" s="248"/>
      <c r="AB3" s="248"/>
      <c r="AC3" s="14" t="s">
        <v>0</v>
      </c>
      <c r="AD3" s="246"/>
      <c r="AE3" s="246"/>
      <c r="AF3" s="14" t="s">
        <v>1</v>
      </c>
      <c r="AG3" s="246"/>
      <c r="AH3" s="246"/>
      <c r="AI3" s="14" t="s">
        <v>15</v>
      </c>
    </row>
    <row r="4" spans="2:28" s="10" customFormat="1" ht="23.25" customHeight="1">
      <c r="B4" s="252" t="s">
        <v>11</v>
      </c>
      <c r="C4" s="252"/>
      <c r="D4" s="252"/>
      <c r="E4" s="252"/>
      <c r="F4" s="252"/>
      <c r="G4" s="252"/>
      <c r="H4" s="253"/>
      <c r="I4" s="253"/>
      <c r="J4" s="253"/>
      <c r="K4" s="253"/>
      <c r="L4" s="253"/>
      <c r="M4" s="253"/>
      <c r="N4" s="253"/>
      <c r="O4" s="253"/>
      <c r="P4" s="253"/>
      <c r="Q4" s="252" t="s">
        <v>12</v>
      </c>
      <c r="R4" s="252"/>
      <c r="S4" s="252"/>
      <c r="T4" s="252"/>
      <c r="U4" s="252"/>
      <c r="V4" s="252"/>
      <c r="Y4" s="121"/>
      <c r="Z4" s="121"/>
      <c r="AA4" s="121"/>
      <c r="AB4" s="121"/>
    </row>
    <row r="5" spans="2:40" s="10" customFormat="1" ht="14.2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V5" s="11"/>
      <c r="W5" s="11"/>
      <c r="X5" s="254" t="s">
        <v>13</v>
      </c>
      <c r="Y5" s="254"/>
      <c r="Z5" s="254"/>
      <c r="AA5" s="254"/>
      <c r="AB5" s="254"/>
      <c r="AC5" s="254"/>
      <c r="AD5" s="254"/>
      <c r="AE5" s="254"/>
      <c r="AF5" s="254"/>
      <c r="AG5" s="254"/>
      <c r="AH5" s="11"/>
      <c r="AI5" s="11"/>
      <c r="AN5" s="90"/>
    </row>
    <row r="6" s="10" customFormat="1" ht="14.25"/>
    <row r="7" spans="18:35" s="10" customFormat="1" ht="20.25" customHeight="1">
      <c r="R7" s="250" t="s">
        <v>14</v>
      </c>
      <c r="S7" s="250"/>
      <c r="T7" s="250"/>
      <c r="U7" s="250"/>
      <c r="V7" s="250"/>
      <c r="W7" s="250"/>
      <c r="X7" s="250"/>
      <c r="Y7" s="93"/>
      <c r="Z7" s="249"/>
      <c r="AA7" s="249"/>
      <c r="AB7" s="249"/>
      <c r="AC7" s="249"/>
      <c r="AD7" s="249"/>
      <c r="AE7" s="249"/>
      <c r="AF7" s="249"/>
      <c r="AG7" s="249"/>
      <c r="AH7" s="250"/>
      <c r="AI7" s="250"/>
    </row>
    <row r="8" spans="21:35" s="10" customFormat="1" ht="6.75" customHeight="1">
      <c r="U8" s="13"/>
      <c r="V8" s="13"/>
      <c r="W8" s="13"/>
      <c r="X8" s="13"/>
      <c r="Z8" s="16"/>
      <c r="AA8" s="16"/>
      <c r="AB8" s="16"/>
      <c r="AC8" s="16"/>
      <c r="AD8" s="16"/>
      <c r="AE8" s="16"/>
      <c r="AF8" s="16"/>
      <c r="AG8" s="16"/>
      <c r="AH8" s="13"/>
      <c r="AI8" s="13"/>
    </row>
    <row r="9" spans="1:35" ht="24" customHeight="1">
      <c r="A9" s="114" t="s">
        <v>8</v>
      </c>
      <c r="B9" s="173"/>
      <c r="C9" s="173"/>
      <c r="D9" s="173"/>
      <c r="E9" s="173"/>
      <c r="F9" s="237">
        <f>Y3</f>
        <v>0</v>
      </c>
      <c r="G9" s="237"/>
      <c r="H9" s="237"/>
      <c r="I9" s="21" t="s">
        <v>0</v>
      </c>
      <c r="J9" s="184"/>
      <c r="K9" s="184"/>
      <c r="L9" s="21" t="s">
        <v>1</v>
      </c>
      <c r="M9" s="184"/>
      <c r="N9" s="184"/>
      <c r="O9" s="22" t="s">
        <v>4</v>
      </c>
      <c r="P9" s="132" t="s">
        <v>7</v>
      </c>
      <c r="Q9" s="133"/>
      <c r="R9" s="133"/>
      <c r="S9" s="133"/>
      <c r="T9" s="133"/>
      <c r="U9" s="133"/>
      <c r="V9" s="184"/>
      <c r="W9" s="184"/>
      <c r="X9" s="21" t="s">
        <v>2</v>
      </c>
      <c r="Y9" s="184"/>
      <c r="Z9" s="184"/>
      <c r="AA9" s="22" t="s">
        <v>3</v>
      </c>
      <c r="AB9" s="132" t="s">
        <v>6</v>
      </c>
      <c r="AC9" s="133"/>
      <c r="AD9" s="133"/>
      <c r="AE9" s="133"/>
      <c r="AF9" s="133"/>
      <c r="AG9" s="184"/>
      <c r="AH9" s="184"/>
      <c r="AI9" s="233"/>
    </row>
    <row r="10" spans="1:35" ht="24" customHeight="1">
      <c r="A10" s="132" t="s">
        <v>9</v>
      </c>
      <c r="B10" s="133"/>
      <c r="C10" s="133"/>
      <c r="D10" s="133"/>
      <c r="E10" s="133"/>
      <c r="F10" s="224"/>
      <c r="G10" s="224"/>
      <c r="H10" s="23" t="s">
        <v>16</v>
      </c>
      <c r="I10" s="224"/>
      <c r="J10" s="224"/>
      <c r="K10" s="22" t="s">
        <v>17</v>
      </c>
      <c r="L10" s="227" t="s">
        <v>55</v>
      </c>
      <c r="M10" s="228"/>
      <c r="N10" s="228"/>
      <c r="O10" s="228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6"/>
      <c r="AA10" s="227" t="s">
        <v>24</v>
      </c>
      <c r="AB10" s="228"/>
      <c r="AC10" s="228"/>
      <c r="AD10" s="228"/>
      <c r="AE10" s="239"/>
      <c r="AF10" s="239"/>
      <c r="AG10" s="239"/>
      <c r="AH10" s="239"/>
      <c r="AI10" s="24" t="s">
        <v>21</v>
      </c>
    </row>
    <row r="11" spans="1:47" ht="24" customHeight="1">
      <c r="A11" s="132" t="s">
        <v>56</v>
      </c>
      <c r="B11" s="133"/>
      <c r="C11" s="133"/>
      <c r="D11" s="133"/>
      <c r="E11" s="221"/>
      <c r="F11" s="171"/>
      <c r="G11" s="173" t="s">
        <v>32</v>
      </c>
      <c r="H11" s="217"/>
      <c r="I11" s="234"/>
      <c r="J11" s="171"/>
      <c r="K11" s="173" t="s">
        <v>33</v>
      </c>
      <c r="L11" s="238"/>
      <c r="M11" s="114" t="s">
        <v>28</v>
      </c>
      <c r="N11" s="173"/>
      <c r="O11" s="225"/>
      <c r="P11" s="225"/>
      <c r="Q11" s="225"/>
      <c r="R11" s="226"/>
      <c r="S11" s="132" t="s">
        <v>29</v>
      </c>
      <c r="T11" s="133"/>
      <c r="U11" s="133"/>
      <c r="V11" s="133"/>
      <c r="W11" s="133"/>
      <c r="X11" s="133"/>
      <c r="Y11" s="133"/>
      <c r="Z11" s="171"/>
      <c r="AA11" s="171"/>
      <c r="AB11" s="173" t="s">
        <v>30</v>
      </c>
      <c r="AC11" s="173"/>
      <c r="AD11" s="217"/>
      <c r="AE11" s="234"/>
      <c r="AF11" s="171"/>
      <c r="AG11" s="173" t="s">
        <v>31</v>
      </c>
      <c r="AH11" s="173"/>
      <c r="AI11" s="213"/>
      <c r="AT11" s="20" t="str">
        <f>IF(NOT(Z11=""),AB11,AU11)</f>
        <v>選択して</v>
      </c>
      <c r="AU11" s="20" t="str">
        <f>IF(NOT(AE11=""),AG11,"選択して")</f>
        <v>選択して</v>
      </c>
    </row>
    <row r="12" spans="1:50" ht="24" customHeight="1">
      <c r="A12" s="222" t="s">
        <v>69</v>
      </c>
      <c r="B12" s="223"/>
      <c r="C12" s="223"/>
      <c r="D12" s="223"/>
      <c r="E12" s="223"/>
      <c r="F12" s="223"/>
      <c r="G12" s="223"/>
      <c r="H12" s="223"/>
      <c r="I12" s="223"/>
      <c r="J12" s="223"/>
      <c r="K12" s="171"/>
      <c r="L12" s="171"/>
      <c r="M12" s="173" t="s">
        <v>66</v>
      </c>
      <c r="N12" s="173"/>
      <c r="O12" s="171"/>
      <c r="P12" s="171"/>
      <c r="Q12" s="173" t="s">
        <v>67</v>
      </c>
      <c r="R12" s="173"/>
      <c r="S12" s="171"/>
      <c r="T12" s="171"/>
      <c r="U12" s="173" t="s">
        <v>68</v>
      </c>
      <c r="V12" s="173"/>
      <c r="W12" s="171"/>
      <c r="X12" s="171"/>
      <c r="Y12" s="216" t="s">
        <v>20</v>
      </c>
      <c r="Z12" s="216"/>
      <c r="AA12" s="91" t="s">
        <v>25</v>
      </c>
      <c r="AB12" s="113"/>
      <c r="AC12" s="214"/>
      <c r="AD12" s="214"/>
      <c r="AE12" s="92" t="s">
        <v>39</v>
      </c>
      <c r="AF12" s="171"/>
      <c r="AG12" s="171"/>
      <c r="AH12" s="173" t="s">
        <v>65</v>
      </c>
      <c r="AI12" s="213"/>
      <c r="AT12" s="20">
        <f>IF(NOT(O12=""),Q12,"")</f>
      </c>
      <c r="AU12" s="20">
        <f>IF(NOT(S12=""),U12,"")</f>
      </c>
      <c r="AV12" s="20">
        <f>IF(NOT(W12=""),AB12,"")</f>
      </c>
      <c r="AW12" s="20">
        <f>IF(NOT(AF12=""),AH12,"")</f>
      </c>
      <c r="AX12" s="20">
        <f>AT12&amp;AU12&amp;AV12&amp;AW12</f>
      </c>
    </row>
    <row r="13" spans="1:35" ht="24" customHeight="1">
      <c r="A13" s="110" t="s">
        <v>113</v>
      </c>
      <c r="B13" s="111"/>
      <c r="C13" s="111"/>
      <c r="D13" s="111"/>
      <c r="E13" s="111"/>
      <c r="F13" s="112"/>
      <c r="G13" s="112"/>
      <c r="H13" s="108" t="s">
        <v>114</v>
      </c>
      <c r="I13" s="108"/>
      <c r="J13" s="108"/>
      <c r="K13" s="113"/>
      <c r="L13" s="113"/>
      <c r="M13" s="108" t="s">
        <v>115</v>
      </c>
      <c r="N13" s="108"/>
      <c r="O13" s="108"/>
      <c r="P13" s="108"/>
      <c r="Q13" s="109"/>
      <c r="R13" s="114" t="s">
        <v>116</v>
      </c>
      <c r="S13" s="115"/>
      <c r="T13" s="115"/>
      <c r="U13" s="115"/>
      <c r="V13" s="113"/>
      <c r="W13" s="113"/>
      <c r="X13" s="108" t="s">
        <v>117</v>
      </c>
      <c r="Y13" s="108"/>
      <c r="Z13" s="108"/>
      <c r="AA13" s="113"/>
      <c r="AB13" s="113"/>
      <c r="AC13" s="108" t="s">
        <v>118</v>
      </c>
      <c r="AD13" s="108"/>
      <c r="AE13" s="108"/>
      <c r="AF13" s="108"/>
      <c r="AG13" s="108"/>
      <c r="AH13" s="108"/>
      <c r="AI13" s="109"/>
    </row>
    <row r="14" spans="1:35" ht="24" customHeight="1">
      <c r="A14" s="127" t="s">
        <v>112</v>
      </c>
      <c r="B14" s="128"/>
      <c r="C14" s="128"/>
      <c r="D14" s="128"/>
      <c r="E14" s="128"/>
      <c r="F14" s="129" t="s">
        <v>87</v>
      </c>
      <c r="G14" s="129"/>
      <c r="H14" s="129"/>
      <c r="I14" s="129"/>
      <c r="J14" s="126"/>
      <c r="K14" s="126"/>
      <c r="L14" s="25" t="s">
        <v>5</v>
      </c>
      <c r="M14" s="173" t="s">
        <v>26</v>
      </c>
      <c r="N14" s="173"/>
      <c r="O14" s="172"/>
      <c r="P14" s="172"/>
      <c r="Q14" s="22" t="s">
        <v>5</v>
      </c>
      <c r="R14" s="132" t="s">
        <v>27</v>
      </c>
      <c r="S14" s="133"/>
      <c r="T14" s="133"/>
      <c r="U14" s="133"/>
      <c r="V14" s="129" t="s">
        <v>87</v>
      </c>
      <c r="W14" s="129"/>
      <c r="X14" s="129"/>
      <c r="Y14" s="129"/>
      <c r="Z14" s="172"/>
      <c r="AA14" s="172"/>
      <c r="AB14" s="172"/>
      <c r="AC14" s="23" t="s">
        <v>5</v>
      </c>
      <c r="AD14" s="173" t="s">
        <v>26</v>
      </c>
      <c r="AE14" s="173"/>
      <c r="AF14" s="172"/>
      <c r="AG14" s="172"/>
      <c r="AH14" s="172"/>
      <c r="AI14" s="26" t="s">
        <v>5</v>
      </c>
    </row>
    <row r="15" spans="1:35" ht="21" customHeight="1">
      <c r="A15" s="27" t="s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30"/>
      <c r="S15" s="30"/>
      <c r="T15" s="30"/>
      <c r="U15" s="30"/>
      <c r="V15" s="30"/>
      <c r="W15" s="30"/>
      <c r="X15" s="31"/>
      <c r="Y15" s="31"/>
      <c r="Z15" s="31"/>
      <c r="AA15" s="31"/>
      <c r="AB15" s="31"/>
      <c r="AC15" s="31"/>
      <c r="AD15" s="21"/>
      <c r="AE15" s="21"/>
      <c r="AF15" s="21"/>
      <c r="AG15" s="29"/>
      <c r="AH15" s="29"/>
      <c r="AI15" s="32"/>
    </row>
    <row r="16" spans="1:35" ht="6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0"/>
      <c r="T16" s="30"/>
      <c r="U16" s="30"/>
      <c r="V16" s="30"/>
      <c r="W16" s="30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0"/>
      <c r="AI16" s="35"/>
    </row>
    <row r="17" spans="1:35" ht="19.5" customHeight="1">
      <c r="A17" s="36"/>
      <c r="B17" s="37"/>
      <c r="C17" s="37"/>
      <c r="D17" s="116"/>
      <c r="E17" s="117"/>
      <c r="F17" s="117"/>
      <c r="G17" s="117"/>
      <c r="H17" s="118"/>
      <c r="I17" s="38" t="s">
        <v>70</v>
      </c>
      <c r="J17" s="31"/>
      <c r="K17" s="30"/>
      <c r="L17" s="30"/>
      <c r="M17" s="31"/>
      <c r="N17" s="31"/>
      <c r="O17" s="116"/>
      <c r="P17" s="117"/>
      <c r="Q17" s="117"/>
      <c r="R17" s="117"/>
      <c r="S17" s="118"/>
      <c r="T17" s="38" t="s">
        <v>70</v>
      </c>
      <c r="U17" s="31"/>
      <c r="V17" s="30"/>
      <c r="W17" s="30"/>
      <c r="X17" s="31"/>
      <c r="Y17" s="31"/>
      <c r="Z17" s="116"/>
      <c r="AA17" s="117"/>
      <c r="AB17" s="117"/>
      <c r="AC17" s="117"/>
      <c r="AD17" s="118"/>
      <c r="AE17" s="38" t="s">
        <v>71</v>
      </c>
      <c r="AF17" s="31"/>
      <c r="AG17" s="30"/>
      <c r="AH17" s="30"/>
      <c r="AI17" s="35"/>
    </row>
    <row r="18" spans="1:35" ht="3.75" customHeight="1">
      <c r="A18" s="39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0"/>
      <c r="AH18" s="17"/>
      <c r="AI18" s="35"/>
    </row>
    <row r="19" spans="1:35" ht="6" customHeight="1">
      <c r="A19" s="39"/>
      <c r="B19" s="17"/>
      <c r="C19" s="4"/>
      <c r="D19" s="4"/>
      <c r="E19" s="4"/>
      <c r="F19" s="4"/>
      <c r="G19" s="4"/>
      <c r="H19" s="4"/>
      <c r="I19" s="4"/>
      <c r="J19" s="4"/>
      <c r="K19" s="2"/>
      <c r="L19" s="1"/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4"/>
      <c r="Y19" s="4"/>
      <c r="Z19" s="4"/>
      <c r="AA19" s="4"/>
      <c r="AB19" s="4"/>
      <c r="AC19" s="4"/>
      <c r="AD19" s="4"/>
      <c r="AE19" s="4"/>
      <c r="AF19" s="4"/>
      <c r="AG19" s="30"/>
      <c r="AH19" s="17"/>
      <c r="AI19" s="35"/>
    </row>
    <row r="20" spans="1:35" ht="19.5" customHeight="1">
      <c r="A20" s="130" t="s">
        <v>57</v>
      </c>
      <c r="B20" s="131"/>
      <c r="C20" s="4"/>
      <c r="D20" s="116"/>
      <c r="E20" s="117"/>
      <c r="F20" s="117"/>
      <c r="G20" s="117"/>
      <c r="H20" s="118"/>
      <c r="I20" s="38" t="s">
        <v>70</v>
      </c>
      <c r="J20" s="31"/>
      <c r="K20" s="4"/>
      <c r="L20" s="4"/>
      <c r="M20" s="4"/>
      <c r="N20" s="4"/>
      <c r="O20" s="116"/>
      <c r="P20" s="117"/>
      <c r="Q20" s="117"/>
      <c r="R20" s="117"/>
      <c r="S20" s="118"/>
      <c r="T20" s="38" t="s">
        <v>72</v>
      </c>
      <c r="U20" s="31"/>
      <c r="V20" s="4"/>
      <c r="W20" s="4"/>
      <c r="X20" s="4"/>
      <c r="Y20" s="4"/>
      <c r="Z20" s="116"/>
      <c r="AA20" s="117"/>
      <c r="AB20" s="117"/>
      <c r="AC20" s="117"/>
      <c r="AD20" s="118"/>
      <c r="AE20" s="38" t="s">
        <v>70</v>
      </c>
      <c r="AF20" s="31"/>
      <c r="AG20" s="131" t="s">
        <v>22</v>
      </c>
      <c r="AH20" s="131"/>
      <c r="AI20" s="215"/>
    </row>
    <row r="21" spans="1:35" ht="3.75" customHeight="1">
      <c r="A21" s="40"/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0"/>
      <c r="AH21" s="17"/>
      <c r="AI21" s="41"/>
    </row>
    <row r="22" spans="1:35" ht="3.75" customHeight="1">
      <c r="A22" s="40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4"/>
      <c r="N22" s="4"/>
      <c r="O22" s="4"/>
      <c r="P22" s="4"/>
      <c r="Q22" s="4"/>
      <c r="R22" s="4"/>
      <c r="S22" s="4"/>
      <c r="T22" s="4"/>
      <c r="U22" s="4"/>
      <c r="V22" s="3"/>
      <c r="W22" s="3"/>
      <c r="X22" s="4"/>
      <c r="Y22" s="4"/>
      <c r="Z22" s="4"/>
      <c r="AA22" s="4"/>
      <c r="AB22" s="4"/>
      <c r="AC22" s="4"/>
      <c r="AD22" s="4"/>
      <c r="AE22" s="4"/>
      <c r="AF22" s="4"/>
      <c r="AG22" s="42"/>
      <c r="AH22" s="42"/>
      <c r="AI22" s="41"/>
    </row>
    <row r="23" spans="1:35" ht="19.5" customHeight="1">
      <c r="A23" s="40"/>
      <c r="B23" s="4"/>
      <c r="C23" s="4"/>
      <c r="D23" s="155"/>
      <c r="E23" s="156"/>
      <c r="F23" s="156"/>
      <c r="G23" s="156"/>
      <c r="H23" s="157"/>
      <c r="I23" s="38" t="s">
        <v>70</v>
      </c>
      <c r="J23" s="31"/>
      <c r="K23" s="3"/>
      <c r="L23" s="3"/>
      <c r="M23" s="4"/>
      <c r="N23" s="4"/>
      <c r="O23" s="116"/>
      <c r="P23" s="117"/>
      <c r="Q23" s="117"/>
      <c r="R23" s="117"/>
      <c r="S23" s="118"/>
      <c r="T23" s="38" t="s">
        <v>70</v>
      </c>
      <c r="U23" s="31"/>
      <c r="V23" s="3"/>
      <c r="W23" s="3"/>
      <c r="X23" s="4"/>
      <c r="Y23" s="4"/>
      <c r="Z23" s="155"/>
      <c r="AA23" s="156"/>
      <c r="AB23" s="156"/>
      <c r="AC23" s="156"/>
      <c r="AD23" s="157"/>
      <c r="AE23" s="38" t="s">
        <v>70</v>
      </c>
      <c r="AF23" s="31"/>
      <c r="AG23" s="42"/>
      <c r="AH23" s="42"/>
      <c r="AI23" s="41"/>
    </row>
    <row r="24" spans="1:35" ht="15" customHeight="1">
      <c r="A24" s="75"/>
      <c r="B24" s="76"/>
      <c r="C24" s="76"/>
      <c r="D24" s="77"/>
      <c r="E24" s="77"/>
      <c r="F24" s="77"/>
      <c r="G24" s="77"/>
      <c r="H24" s="77"/>
      <c r="I24" s="78"/>
      <c r="J24" s="78"/>
      <c r="K24" s="79"/>
      <c r="L24" s="79"/>
      <c r="M24" s="76"/>
      <c r="N24" s="76"/>
      <c r="O24" s="80"/>
      <c r="P24" s="80"/>
      <c r="Q24" s="80"/>
      <c r="R24" s="80"/>
      <c r="S24" s="80"/>
      <c r="T24" s="78"/>
      <c r="U24" s="78"/>
      <c r="V24" s="79"/>
      <c r="W24" s="79"/>
      <c r="X24" s="76"/>
      <c r="Y24" s="76"/>
      <c r="Z24" s="77"/>
      <c r="AA24" s="77"/>
      <c r="AB24" s="77"/>
      <c r="AC24" s="77"/>
      <c r="AD24" s="77"/>
      <c r="AE24" s="78"/>
      <c r="AF24" s="78"/>
      <c r="AG24" s="81"/>
      <c r="AH24" s="81"/>
      <c r="AI24" s="82"/>
    </row>
    <row r="25" spans="1:35" ht="19.5" customHeight="1">
      <c r="A25" s="43"/>
      <c r="B25" s="44"/>
      <c r="C25" s="146" t="s">
        <v>74</v>
      </c>
      <c r="D25" s="146"/>
      <c r="E25" s="146"/>
      <c r="F25" s="146"/>
      <c r="G25" s="146"/>
      <c r="H25" s="146"/>
      <c r="I25" s="146"/>
      <c r="J25" s="146"/>
      <c r="K25" s="146"/>
      <c r="L25" s="146"/>
      <c r="M25" s="74" t="s">
        <v>25</v>
      </c>
      <c r="N25" s="145" t="str">
        <f>IF(AND(D17&gt;=500,O17&gt;=500,Z17&gt;=500,D20&gt;=500,O20&gt;=500,Z20&gt;=500,D23&gt;=500,O23&gt;=500,Z23&gt;=500),"適合","不適合")</f>
        <v>不適合</v>
      </c>
      <c r="O25" s="145"/>
      <c r="P25" s="145"/>
      <c r="Q25" s="145"/>
      <c r="R25" s="73" t="s">
        <v>39</v>
      </c>
      <c r="S25" s="74" t="s">
        <v>75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</row>
    <row r="26" spans="1:40" ht="16.5" customHeight="1">
      <c r="A26" s="119" t="s">
        <v>23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218" t="s">
        <v>38</v>
      </c>
      <c r="O26" s="219"/>
      <c r="P26" s="219"/>
      <c r="Q26" s="219"/>
      <c r="R26" s="219"/>
      <c r="S26" s="219"/>
      <c r="T26" s="220"/>
      <c r="U26" s="29"/>
      <c r="V26" s="29"/>
      <c r="W26" s="29"/>
      <c r="X26" s="21"/>
      <c r="Y26" s="21"/>
      <c r="Z26" s="21"/>
      <c r="AA26" s="21"/>
      <c r="AB26" s="21"/>
      <c r="AC26" s="21"/>
      <c r="AD26" s="21"/>
      <c r="AE26" s="21"/>
      <c r="AF26" s="21"/>
      <c r="AG26" s="29"/>
      <c r="AH26" s="29"/>
      <c r="AI26" s="32"/>
      <c r="AN26" s="47"/>
    </row>
    <row r="27" spans="1:40" ht="6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7"/>
      <c r="O27" s="47"/>
      <c r="P27" s="47"/>
      <c r="Q27" s="47"/>
      <c r="R27" s="47"/>
      <c r="S27" s="47"/>
      <c r="T27" s="47"/>
      <c r="U27" s="30"/>
      <c r="V27" s="30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0"/>
      <c r="AH27" s="30"/>
      <c r="AI27" s="35"/>
      <c r="AN27" s="50"/>
    </row>
    <row r="28" spans="1:35" ht="6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0"/>
      <c r="L28" s="30"/>
      <c r="M28" s="31"/>
      <c r="N28" s="31"/>
      <c r="O28" s="31"/>
      <c r="P28" s="51"/>
      <c r="Q28" s="51"/>
      <c r="R28" s="51"/>
      <c r="S28" s="30"/>
      <c r="T28" s="30"/>
      <c r="U28" s="30"/>
      <c r="V28" s="3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0"/>
      <c r="AH28" s="30"/>
      <c r="AI28" s="35"/>
    </row>
    <row r="29" spans="1:35" ht="19.5" customHeight="1">
      <c r="A29" s="39"/>
      <c r="B29" s="7"/>
      <c r="C29" s="7"/>
      <c r="D29" s="116"/>
      <c r="E29" s="117"/>
      <c r="F29" s="117"/>
      <c r="G29" s="117"/>
      <c r="H29" s="118"/>
      <c r="I29" s="38" t="s">
        <v>70</v>
      </c>
      <c r="J29" s="31"/>
      <c r="K29" s="7"/>
      <c r="L29" s="7"/>
      <c r="M29" s="7"/>
      <c r="N29" s="7"/>
      <c r="O29" s="116"/>
      <c r="P29" s="117"/>
      <c r="Q29" s="117"/>
      <c r="R29" s="117"/>
      <c r="S29" s="118"/>
      <c r="T29" s="38" t="s">
        <v>70</v>
      </c>
      <c r="U29" s="31"/>
      <c r="V29" s="7"/>
      <c r="W29" s="7"/>
      <c r="X29" s="7"/>
      <c r="Y29" s="7"/>
      <c r="Z29" s="116"/>
      <c r="AA29" s="117"/>
      <c r="AB29" s="117"/>
      <c r="AC29" s="117"/>
      <c r="AD29" s="118"/>
      <c r="AE29" s="38" t="s">
        <v>70</v>
      </c>
      <c r="AF29" s="31"/>
      <c r="AG29" s="30"/>
      <c r="AH29" s="30"/>
      <c r="AI29" s="35"/>
    </row>
    <row r="30" spans="1:35" ht="3.75" customHeight="1">
      <c r="A30" s="39"/>
      <c r="B30" s="17"/>
      <c r="C30" s="7"/>
      <c r="D30" s="7"/>
      <c r="E30" s="7"/>
      <c r="F30" s="7"/>
      <c r="G30" s="7"/>
      <c r="H30" s="7"/>
      <c r="I30" s="7"/>
      <c r="J30" s="7"/>
      <c r="K30" s="8"/>
      <c r="L30" s="9"/>
      <c r="M30" s="7"/>
      <c r="N30" s="7"/>
      <c r="O30" s="7"/>
      <c r="P30" s="7"/>
      <c r="Q30" s="7"/>
      <c r="R30" s="7"/>
      <c r="S30" s="7"/>
      <c r="T30" s="7"/>
      <c r="U30" s="7"/>
      <c r="V30" s="9"/>
      <c r="W30" s="9"/>
      <c r="X30" s="7"/>
      <c r="Y30" s="7"/>
      <c r="Z30" s="7"/>
      <c r="AA30" s="7"/>
      <c r="AB30" s="7"/>
      <c r="AC30" s="7"/>
      <c r="AD30" s="7"/>
      <c r="AE30" s="7"/>
      <c r="AF30" s="7"/>
      <c r="AG30" s="30"/>
      <c r="AH30" s="17"/>
      <c r="AI30" s="35"/>
    </row>
    <row r="31" spans="1:35" ht="3.75" customHeight="1">
      <c r="A31" s="39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/>
      <c r="AH31" s="17"/>
      <c r="AI31" s="6"/>
    </row>
    <row r="32" spans="1:35" ht="19.5" customHeight="1">
      <c r="A32" s="130" t="s">
        <v>57</v>
      </c>
      <c r="B32" s="131"/>
      <c r="C32" s="7"/>
      <c r="D32" s="116"/>
      <c r="E32" s="117"/>
      <c r="F32" s="117"/>
      <c r="G32" s="117"/>
      <c r="H32" s="118"/>
      <c r="I32" s="38" t="s">
        <v>70</v>
      </c>
      <c r="J32" s="31"/>
      <c r="K32" s="7"/>
      <c r="L32" s="7"/>
      <c r="M32" s="7"/>
      <c r="N32" s="7"/>
      <c r="O32" s="116"/>
      <c r="P32" s="117"/>
      <c r="Q32" s="117"/>
      <c r="R32" s="117"/>
      <c r="S32" s="118"/>
      <c r="T32" s="38" t="s">
        <v>72</v>
      </c>
      <c r="U32" s="31"/>
      <c r="V32" s="7"/>
      <c r="W32" s="7"/>
      <c r="X32" s="7"/>
      <c r="Y32" s="7"/>
      <c r="Z32" s="116"/>
      <c r="AA32" s="117"/>
      <c r="AB32" s="117"/>
      <c r="AC32" s="117"/>
      <c r="AD32" s="118"/>
      <c r="AE32" s="38" t="s">
        <v>72</v>
      </c>
      <c r="AF32" s="31"/>
      <c r="AG32" s="205" t="s">
        <v>22</v>
      </c>
      <c r="AH32" s="205"/>
      <c r="AI32" s="206"/>
    </row>
    <row r="33" spans="1:35" ht="3.75" customHeight="1">
      <c r="A33" s="40"/>
      <c r="B33" s="17"/>
      <c r="C33" s="7"/>
      <c r="D33" s="7"/>
      <c r="E33" s="7"/>
      <c r="F33" s="7"/>
      <c r="G33" s="7"/>
      <c r="H33" s="7"/>
      <c r="I33" s="7"/>
      <c r="J33" s="7"/>
      <c r="K33" s="3"/>
      <c r="L33" s="3"/>
      <c r="M33" s="7"/>
      <c r="N33" s="7"/>
      <c r="O33" s="7"/>
      <c r="P33" s="7"/>
      <c r="Q33" s="7"/>
      <c r="R33" s="7"/>
      <c r="S33" s="7"/>
      <c r="T33" s="7"/>
      <c r="U33" s="7"/>
      <c r="V33" s="3"/>
      <c r="W33" s="3"/>
      <c r="X33" s="7"/>
      <c r="Y33" s="7"/>
      <c r="Z33" s="7"/>
      <c r="AA33" s="7"/>
      <c r="AB33" s="7"/>
      <c r="AC33" s="7"/>
      <c r="AD33" s="7"/>
      <c r="AE33" s="7"/>
      <c r="AF33" s="7"/>
      <c r="AG33" s="42"/>
      <c r="AH33" s="17"/>
      <c r="AI33" s="41"/>
    </row>
    <row r="34" spans="1:35" ht="3.75" customHeight="1">
      <c r="A34" s="40"/>
      <c r="B34" s="7"/>
      <c r="C34" s="7"/>
      <c r="D34" s="7"/>
      <c r="E34" s="7"/>
      <c r="F34" s="7"/>
      <c r="G34" s="7"/>
      <c r="H34" s="7"/>
      <c r="I34" s="7"/>
      <c r="J34" s="7"/>
      <c r="K34" s="3"/>
      <c r="L34" s="3"/>
      <c r="M34" s="7"/>
      <c r="N34" s="7"/>
      <c r="O34" s="7"/>
      <c r="P34" s="7"/>
      <c r="Q34" s="7"/>
      <c r="R34" s="7"/>
      <c r="S34" s="7"/>
      <c r="T34" s="7"/>
      <c r="U34" s="7"/>
      <c r="V34" s="3"/>
      <c r="W34" s="3"/>
      <c r="X34" s="7"/>
      <c r="Y34" s="7"/>
      <c r="Z34" s="7"/>
      <c r="AA34" s="7"/>
      <c r="AB34" s="7"/>
      <c r="AC34" s="7"/>
      <c r="AD34" s="7"/>
      <c r="AE34" s="7"/>
      <c r="AF34" s="7"/>
      <c r="AG34" s="42"/>
      <c r="AH34" s="42"/>
      <c r="AI34" s="41"/>
    </row>
    <row r="35" spans="1:35" ht="19.5" customHeight="1">
      <c r="A35" s="40"/>
      <c r="B35" s="42"/>
      <c r="C35" s="42"/>
      <c r="D35" s="155"/>
      <c r="E35" s="156"/>
      <c r="F35" s="156"/>
      <c r="G35" s="156"/>
      <c r="H35" s="157"/>
      <c r="I35" s="38" t="s">
        <v>71</v>
      </c>
      <c r="J35" s="31"/>
      <c r="K35" s="42"/>
      <c r="L35" s="42"/>
      <c r="M35" s="42"/>
      <c r="N35" s="42"/>
      <c r="O35" s="155"/>
      <c r="P35" s="156"/>
      <c r="Q35" s="156"/>
      <c r="R35" s="156"/>
      <c r="S35" s="157"/>
      <c r="T35" s="38" t="s">
        <v>71</v>
      </c>
      <c r="U35" s="31"/>
      <c r="V35" s="42"/>
      <c r="W35" s="42"/>
      <c r="X35" s="42"/>
      <c r="Y35" s="42"/>
      <c r="Z35" s="155"/>
      <c r="AA35" s="156"/>
      <c r="AB35" s="156"/>
      <c r="AC35" s="156"/>
      <c r="AD35" s="157"/>
      <c r="AE35" s="38" t="s">
        <v>72</v>
      </c>
      <c r="AF35" s="31"/>
      <c r="AG35" s="42"/>
      <c r="AH35" s="42"/>
      <c r="AI35" s="41"/>
    </row>
    <row r="36" spans="1:36" ht="8.25" customHeight="1">
      <c r="A36" s="75"/>
      <c r="B36" s="81"/>
      <c r="C36" s="81"/>
      <c r="D36" s="77"/>
      <c r="E36" s="77"/>
      <c r="F36" s="77"/>
      <c r="G36" s="77"/>
      <c r="H36" s="77"/>
      <c r="I36" s="78"/>
      <c r="J36" s="78"/>
      <c r="K36" s="81"/>
      <c r="L36" s="81"/>
      <c r="M36" s="81"/>
      <c r="N36" s="81"/>
      <c r="O36" s="77"/>
      <c r="P36" s="77"/>
      <c r="Q36" s="77"/>
      <c r="R36" s="77"/>
      <c r="S36" s="77"/>
      <c r="T36" s="78"/>
      <c r="U36" s="78"/>
      <c r="V36" s="81"/>
      <c r="W36" s="81"/>
      <c r="X36" s="81"/>
      <c r="Y36" s="81"/>
      <c r="Z36" s="77"/>
      <c r="AA36" s="77"/>
      <c r="AB36" s="77"/>
      <c r="AC36" s="77"/>
      <c r="AD36" s="77"/>
      <c r="AE36" s="78"/>
      <c r="AF36" s="78"/>
      <c r="AG36" s="81"/>
      <c r="AH36" s="81"/>
      <c r="AI36" s="82"/>
      <c r="AJ36" s="83"/>
    </row>
    <row r="37" spans="1:35" ht="19.5" customHeight="1">
      <c r="A37" s="52"/>
      <c r="B37" s="44"/>
      <c r="C37" s="146" t="s">
        <v>76</v>
      </c>
      <c r="D37" s="146"/>
      <c r="E37" s="146"/>
      <c r="F37" s="146"/>
      <c r="G37" s="146"/>
      <c r="H37" s="146"/>
      <c r="I37" s="146"/>
      <c r="J37" s="146"/>
      <c r="K37" s="146"/>
      <c r="L37" s="146"/>
      <c r="M37" s="74" t="s">
        <v>25</v>
      </c>
      <c r="N37" s="145" t="str">
        <f>IF(AND(D29&gt;=300,O29&gt;=300,Z29&gt;=300,D32&gt;=300,O32&gt;=300,Z32&gt;=300,D35&gt;=300,O35&gt;=300,Z35&gt;=300),"適合","不適合")</f>
        <v>不適合</v>
      </c>
      <c r="O37" s="145"/>
      <c r="P37" s="145"/>
      <c r="Q37" s="145"/>
      <c r="R37" s="73" t="s">
        <v>39</v>
      </c>
      <c r="S37" s="74" t="s">
        <v>75</v>
      </c>
      <c r="T37" s="44"/>
      <c r="U37" s="44"/>
      <c r="V37" s="44"/>
      <c r="W37" s="44"/>
      <c r="X37" s="44"/>
      <c r="Y37" s="44"/>
      <c r="Z37" s="44"/>
      <c r="AA37" s="42"/>
      <c r="AB37" s="42"/>
      <c r="AC37" s="42"/>
      <c r="AD37" s="44"/>
      <c r="AE37" s="44"/>
      <c r="AF37" s="44"/>
      <c r="AG37" s="53"/>
      <c r="AH37" s="53"/>
      <c r="AI37" s="54"/>
    </row>
    <row r="38" spans="1:35" ht="15" customHeight="1">
      <c r="A38" s="55"/>
      <c r="B38" s="147" t="s">
        <v>73</v>
      </c>
      <c r="C38" s="56"/>
      <c r="D38" s="42"/>
      <c r="E38" s="42"/>
      <c r="F38" s="42"/>
      <c r="G38" s="57" t="s">
        <v>41</v>
      </c>
      <c r="H38" s="57"/>
      <c r="I38" s="57"/>
      <c r="J38" s="57"/>
      <c r="K38" s="57"/>
      <c r="L38" s="42"/>
      <c r="M38" s="57" t="s">
        <v>42</v>
      </c>
      <c r="N38" s="57"/>
      <c r="O38" s="57"/>
      <c r="P38" s="57"/>
      <c r="Q38" s="57"/>
      <c r="R38" s="42"/>
      <c r="S38" s="57" t="s">
        <v>43</v>
      </c>
      <c r="T38" s="57"/>
      <c r="U38" s="57"/>
      <c r="V38" s="57"/>
      <c r="W38" s="57"/>
      <c r="X38" s="57"/>
      <c r="Y38" s="58"/>
      <c r="Z38" s="18" t="s">
        <v>36</v>
      </c>
      <c r="AA38" s="18"/>
      <c r="AB38" s="18"/>
      <c r="AC38" s="229" t="s">
        <v>64</v>
      </c>
      <c r="AD38" s="230"/>
      <c r="AE38" s="230"/>
      <c r="AF38" s="231"/>
      <c r="AG38" s="181" t="s">
        <v>34</v>
      </c>
      <c r="AH38" s="182"/>
      <c r="AI38" s="183"/>
    </row>
    <row r="39" spans="1:50" ht="24.75" customHeight="1">
      <c r="A39" s="59"/>
      <c r="B39" s="148"/>
      <c r="C39" s="60"/>
      <c r="D39" s="232" t="s">
        <v>38</v>
      </c>
      <c r="E39" s="209"/>
      <c r="F39" s="209"/>
      <c r="G39" s="12" t="s">
        <v>25</v>
      </c>
      <c r="H39" s="125">
        <f>IF(MAX(D17,O17,Z17,D20,O20,Z20,D23,O23,AM29)=0,"",MAX(D17,O17,Z17,D20,O20,Z20,D23,O23,Z23))</f>
      </c>
      <c r="I39" s="125"/>
      <c r="J39" s="125"/>
      <c r="K39" s="71" t="s">
        <v>39</v>
      </c>
      <c r="L39" s="72"/>
      <c r="M39" s="71" t="s">
        <v>25</v>
      </c>
      <c r="N39" s="154">
        <f>IF(MIN(D17,O17,Z17,D20,O20,Z20,D23,O23,Z23)=0,"",MIN(D17,O17,Z17,D20,O20,Z20,D23,O23,Z23))</f>
      </c>
      <c r="O39" s="154"/>
      <c r="P39" s="154"/>
      <c r="Q39" s="71" t="s">
        <v>39</v>
      </c>
      <c r="R39" s="72"/>
      <c r="S39" s="71"/>
      <c r="T39" s="71" t="s">
        <v>25</v>
      </c>
      <c r="U39" s="125">
        <f>IF(N39="","",IF(N39&gt;0,(IF((H39/N39)&lt;=INT(H39/N39),INT(H39/N39),INT(H39/N39)+1)),""))</f>
      </c>
      <c r="V39" s="125"/>
      <c r="W39" s="94" t="s">
        <v>40</v>
      </c>
      <c r="X39" s="12"/>
      <c r="Y39" s="12" t="s">
        <v>39</v>
      </c>
      <c r="Z39" s="158">
        <f>IF(U39&lt;=10,"✔","")</f>
      </c>
      <c r="AA39" s="159"/>
      <c r="AB39" s="61" t="s">
        <v>18</v>
      </c>
      <c r="AC39" s="84"/>
      <c r="AD39" s="159">
        <f>IF(AND(U39&gt;10,U39&lt;=20),"✔","")</f>
      </c>
      <c r="AE39" s="159"/>
      <c r="AF39" s="62" t="s">
        <v>35</v>
      </c>
      <c r="AG39" s="158" t="str">
        <f>IF(U39&gt;20,"✔","")</f>
        <v>✔</v>
      </c>
      <c r="AH39" s="159"/>
      <c r="AI39" s="60" t="s">
        <v>19</v>
      </c>
      <c r="AT39" s="20" t="str">
        <f>IF(NOT(Z39=""),AB39,AU39)</f>
        <v>不適</v>
      </c>
      <c r="AU39" s="20" t="str">
        <f>IF(NOT(AD39=""),AF39,AV39)</f>
        <v>不適</v>
      </c>
      <c r="AV39" s="20" t="str">
        <f>IF(NOT(AG39=""),AI39,"")</f>
        <v>不適</v>
      </c>
      <c r="AW39" s="20">
        <f>IF(D17&lt;500,1,0)</f>
        <v>1</v>
      </c>
      <c r="AX39" s="20">
        <f>IF(D29&lt;300,1,0)</f>
        <v>1</v>
      </c>
    </row>
    <row r="40" spans="1:50" ht="24.75" customHeight="1">
      <c r="A40" s="59"/>
      <c r="B40" s="149"/>
      <c r="C40" s="60"/>
      <c r="D40" s="150" t="s">
        <v>37</v>
      </c>
      <c r="E40" s="151"/>
      <c r="F40" s="151"/>
      <c r="G40" s="71" t="s">
        <v>25</v>
      </c>
      <c r="H40" s="154">
        <f>IF(MAX(D29,O29,Z29,D32,O32,Z32,D35,O35,Z35)=0,"",MAX(D29,O29,Z29,D32,O32,Z32,D35,O35,Z35))</f>
      </c>
      <c r="I40" s="154"/>
      <c r="J40" s="154"/>
      <c r="K40" s="71" t="s">
        <v>39</v>
      </c>
      <c r="L40" s="72"/>
      <c r="M40" s="71" t="s">
        <v>25</v>
      </c>
      <c r="N40" s="154">
        <f>IF(MIN(D29,O29,Z29,D32,O32,Z32,D35,O35,Z35)=0,"",MIN(D29,O29,Z29,D32,O32,Z32,D35,O35,Z35))</f>
      </c>
      <c r="O40" s="154"/>
      <c r="P40" s="154"/>
      <c r="Q40" s="71" t="s">
        <v>39</v>
      </c>
      <c r="R40" s="72"/>
      <c r="S40" s="71"/>
      <c r="T40" s="71" t="s">
        <v>25</v>
      </c>
      <c r="U40" s="154">
        <f>IF(N40="","",IF(N40&gt;0,(IF((H40/N40)&lt;=INT(H40/N40),INT(H40/N40),INT(H40/N40)+1)),""))</f>
      </c>
      <c r="V40" s="154"/>
      <c r="W40" s="95" t="s">
        <v>40</v>
      </c>
      <c r="X40" s="95"/>
      <c r="Y40" s="71" t="s">
        <v>39</v>
      </c>
      <c r="Z40" s="158">
        <f>IF(U40&lt;=10,"✔","")</f>
      </c>
      <c r="AA40" s="159"/>
      <c r="AB40" s="85" t="s">
        <v>18</v>
      </c>
      <c r="AC40" s="86"/>
      <c r="AD40" s="159">
        <f>IF(AND(U40&gt;10,U40&lt;=20),"✔","")</f>
      </c>
      <c r="AE40" s="159"/>
      <c r="AF40" s="87" t="s">
        <v>35</v>
      </c>
      <c r="AG40" s="158" t="str">
        <f>IF(U40&gt;20,"✔","")</f>
        <v>✔</v>
      </c>
      <c r="AH40" s="159"/>
      <c r="AI40" s="63" t="s">
        <v>19</v>
      </c>
      <c r="AT40" s="20" t="str">
        <f>IF(NOT(Z40=""),AB40,AU40)</f>
        <v>不適</v>
      </c>
      <c r="AU40" s="20" t="str">
        <f>IF(NOT(AD40=""),AF40,AV40)</f>
        <v>不適</v>
      </c>
      <c r="AV40" s="20" t="str">
        <f>IF(NOT(AG40=""),AI40,"")</f>
        <v>不適</v>
      </c>
      <c r="AW40" s="20">
        <f>IF(D20&lt;500,1,0)</f>
        <v>1</v>
      </c>
      <c r="AX40" s="20">
        <f>IF(D32&lt;300,1,0)</f>
        <v>1</v>
      </c>
    </row>
    <row r="41" spans="1:50" ht="19.5" customHeight="1">
      <c r="A41" s="55"/>
      <c r="B41" s="25" t="s">
        <v>58</v>
      </c>
      <c r="C41" s="56"/>
      <c r="D41" s="122" t="s">
        <v>84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4"/>
      <c r="Z41" s="169"/>
      <c r="AA41" s="170"/>
      <c r="AB41" s="177" t="s">
        <v>45</v>
      </c>
      <c r="AC41" s="177"/>
      <c r="AD41" s="178"/>
      <c r="AE41" s="211"/>
      <c r="AF41" s="212"/>
      <c r="AG41" s="174" t="s">
        <v>46</v>
      </c>
      <c r="AH41" s="175"/>
      <c r="AI41" s="176"/>
      <c r="AL41" s="88" t="s">
        <v>77</v>
      </c>
      <c r="AT41" s="20" t="str">
        <f>IF(NOT(Z41=""),AB41,AU41)</f>
        <v>選択して</v>
      </c>
      <c r="AU41" s="20" t="str">
        <f>IF(NOT(AE41=""),AG41,"選択して")</f>
        <v>選択して</v>
      </c>
      <c r="AW41" s="20">
        <f>IF(D23&lt;500,1,0)</f>
        <v>1</v>
      </c>
      <c r="AX41" s="20">
        <f>IF(D35&lt;300,1,0)</f>
        <v>1</v>
      </c>
    </row>
    <row r="42" spans="1:50" ht="22.5" customHeight="1">
      <c r="A42" s="59"/>
      <c r="B42" s="61" t="s">
        <v>59</v>
      </c>
      <c r="C42" s="60"/>
      <c r="D42" s="190" t="s">
        <v>44</v>
      </c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2"/>
      <c r="Z42" s="165"/>
      <c r="AA42" s="166"/>
      <c r="AB42" s="209" t="s">
        <v>45</v>
      </c>
      <c r="AC42" s="209"/>
      <c r="AD42" s="210"/>
      <c r="AE42" s="165"/>
      <c r="AF42" s="166"/>
      <c r="AG42" s="162" t="s">
        <v>46</v>
      </c>
      <c r="AH42" s="163"/>
      <c r="AI42" s="164"/>
      <c r="AL42" s="89" t="s">
        <v>78</v>
      </c>
      <c r="AT42" s="20" t="str">
        <f>IF(NOT(Z42=""),AB42,AU42)</f>
        <v>選択して</v>
      </c>
      <c r="AU42" s="20" t="str">
        <f>IF(NOT(AE42=""),AG42,"選択して")</f>
        <v>選択して</v>
      </c>
      <c r="AW42" s="20">
        <f>IF(O17&lt;500,1,0)</f>
        <v>1</v>
      </c>
      <c r="AX42" s="20">
        <f>IF(O29&lt;300,1,0)</f>
        <v>1</v>
      </c>
    </row>
    <row r="43" spans="1:50" ht="19.5" customHeight="1">
      <c r="A43" s="59"/>
      <c r="B43" s="61" t="s">
        <v>60</v>
      </c>
      <c r="C43" s="60"/>
      <c r="D43" s="203" t="s">
        <v>85</v>
      </c>
      <c r="E43" s="201" t="s">
        <v>89</v>
      </c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2"/>
      <c r="Z43" s="160"/>
      <c r="AA43" s="161"/>
      <c r="AB43" s="179" t="s">
        <v>45</v>
      </c>
      <c r="AC43" s="179"/>
      <c r="AD43" s="180"/>
      <c r="AE43" s="160"/>
      <c r="AF43" s="161"/>
      <c r="AG43" s="243" t="s">
        <v>46</v>
      </c>
      <c r="AH43" s="244"/>
      <c r="AI43" s="245"/>
      <c r="AL43" t="s">
        <v>80</v>
      </c>
      <c r="AT43" s="20" t="str">
        <f>IF(NOT(Z43=""),AB43,AU43)</f>
        <v>選択して</v>
      </c>
      <c r="AU43" s="20" t="str">
        <f>IF(NOT(AE43=""),AG43,AT44)</f>
        <v>選択して</v>
      </c>
      <c r="AW43" s="20">
        <f>IF(O20&lt;500,1,0)</f>
        <v>1</v>
      </c>
      <c r="AX43" s="20">
        <f>IF(O32&lt;300,1,0)</f>
        <v>1</v>
      </c>
    </row>
    <row r="44" spans="1:50" ht="19.5" customHeight="1">
      <c r="A44" s="64"/>
      <c r="B44" s="65" t="s">
        <v>61</v>
      </c>
      <c r="C44" s="63"/>
      <c r="D44" s="204"/>
      <c r="E44" s="207" t="s">
        <v>88</v>
      </c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8"/>
      <c r="Z44" s="193"/>
      <c r="AA44" s="194"/>
      <c r="AB44" s="44"/>
      <c r="AC44" s="167" t="s">
        <v>47</v>
      </c>
      <c r="AD44" s="167"/>
      <c r="AE44" s="167"/>
      <c r="AF44" s="167"/>
      <c r="AG44" s="167"/>
      <c r="AH44" s="53"/>
      <c r="AI44" s="54"/>
      <c r="AL44" t="s">
        <v>81</v>
      </c>
      <c r="AT44" s="20" t="str">
        <f>IF(NOT(Z44=""),AC44,"選択して")</f>
        <v>選択して</v>
      </c>
      <c r="AW44" s="20">
        <f>IF(O23&lt;500,1,0)</f>
        <v>1</v>
      </c>
      <c r="AX44" s="20">
        <f>IF(O35&lt;300,1,0)</f>
        <v>1</v>
      </c>
    </row>
    <row r="45" spans="1:50" ht="20.25" customHeight="1">
      <c r="A45" s="55" t="s">
        <v>62</v>
      </c>
      <c r="B45" s="66" t="s">
        <v>63</v>
      </c>
      <c r="C45" s="67"/>
      <c r="D45" s="46" t="s">
        <v>53</v>
      </c>
      <c r="E45" s="196" t="s">
        <v>48</v>
      </c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6"/>
      <c r="AA45" s="196"/>
      <c r="AB45" s="197"/>
      <c r="AC45" s="197"/>
      <c r="AD45" s="197"/>
      <c r="AE45" s="197"/>
      <c r="AF45" s="197"/>
      <c r="AG45" s="197"/>
      <c r="AH45" s="197"/>
      <c r="AI45" s="198"/>
      <c r="AW45" s="20">
        <f>IF(Z17&lt;500,1,0)</f>
        <v>1</v>
      </c>
      <c r="AX45" s="20">
        <f>IF(Z29&lt;300,1,0)</f>
        <v>1</v>
      </c>
    </row>
    <row r="46" spans="1:50" ht="20.25" customHeight="1">
      <c r="A46" s="68"/>
      <c r="B46" s="42"/>
      <c r="C46" s="45"/>
      <c r="D46" s="69" t="s">
        <v>54</v>
      </c>
      <c r="E46" s="199" t="s">
        <v>49</v>
      </c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200"/>
      <c r="AL46" t="s">
        <v>82</v>
      </c>
      <c r="AW46" s="20">
        <f>IF(Z20&lt;500,1,0)</f>
        <v>1</v>
      </c>
      <c r="AX46" s="20">
        <f>IF(Z32&lt;300,1,0)</f>
        <v>1</v>
      </c>
    </row>
    <row r="47" spans="1:50" ht="18.75" customHeight="1">
      <c r="A47" s="185" t="s">
        <v>50</v>
      </c>
      <c r="B47" s="186"/>
      <c r="C47" s="186"/>
      <c r="D47" s="187"/>
      <c r="E47" s="188"/>
      <c r="F47" s="168" t="s">
        <v>51</v>
      </c>
      <c r="G47" s="168"/>
      <c r="H47" s="168"/>
      <c r="I47" s="168"/>
      <c r="J47" s="168"/>
      <c r="K47" s="168"/>
      <c r="L47" s="189"/>
      <c r="M47" s="195"/>
      <c r="N47" s="195"/>
      <c r="O47" s="168" t="s">
        <v>86</v>
      </c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95"/>
      <c r="AA47" s="195"/>
      <c r="AB47" s="168" t="s">
        <v>52</v>
      </c>
      <c r="AC47" s="168"/>
      <c r="AD47" s="168"/>
      <c r="AE47" s="168"/>
      <c r="AF47" s="168"/>
      <c r="AG47" s="168"/>
      <c r="AH47" s="152"/>
      <c r="AI47" s="153"/>
      <c r="AW47" s="20">
        <f>IF(Z23&lt;500,1,0)</f>
        <v>1</v>
      </c>
      <c r="AX47" s="20">
        <f>IF(Z35&lt;300,1,0)</f>
        <v>1</v>
      </c>
    </row>
    <row r="48" spans="1:50" ht="16.5" customHeight="1">
      <c r="A48" s="240" t="s">
        <v>79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2"/>
      <c r="AW48" s="20">
        <f>SUM(AW39:AW47)</f>
        <v>9</v>
      </c>
      <c r="AX48" s="20">
        <f>SUM(AX39:AX47)</f>
        <v>9</v>
      </c>
    </row>
    <row r="49" spans="1:35" ht="15.7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4"/>
    </row>
    <row r="50" spans="1:35" ht="18.75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6"/>
    </row>
    <row r="51" spans="1:35" ht="18.75" customHeight="1">
      <c r="A51" s="137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6"/>
    </row>
    <row r="52" spans="1:35" ht="18.75" customHeight="1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40"/>
    </row>
    <row r="56" ht="13.5">
      <c r="M56" s="70"/>
    </row>
  </sheetData>
  <sheetProtection sheet="1" formatCells="0" selectLockedCells="1"/>
  <mergeCells count="151">
    <mergeCell ref="F2:AG2"/>
    <mergeCell ref="R7:X7"/>
    <mergeCell ref="Q4:V4"/>
    <mergeCell ref="H4:P4"/>
    <mergeCell ref="B4:G4"/>
    <mergeCell ref="AD3:AE3"/>
    <mergeCell ref="X5:AG5"/>
    <mergeCell ref="K12:L12"/>
    <mergeCell ref="M12:N12"/>
    <mergeCell ref="AG3:AH3"/>
    <mergeCell ref="V3:X3"/>
    <mergeCell ref="Y3:AB3"/>
    <mergeCell ref="Z7:AG7"/>
    <mergeCell ref="AH7:AI7"/>
    <mergeCell ref="AH12:AI12"/>
    <mergeCell ref="F9:H9"/>
    <mergeCell ref="I11:J11"/>
    <mergeCell ref="K11:L11"/>
    <mergeCell ref="AE10:AH10"/>
    <mergeCell ref="A48:AI48"/>
    <mergeCell ref="AF14:AH14"/>
    <mergeCell ref="AG43:AI43"/>
    <mergeCell ref="Z29:AD29"/>
    <mergeCell ref="O32:S32"/>
    <mergeCell ref="F10:G10"/>
    <mergeCell ref="D35:H35"/>
    <mergeCell ref="AC38:AF38"/>
    <mergeCell ref="U40:V40"/>
    <mergeCell ref="D39:F39"/>
    <mergeCell ref="AG9:AI9"/>
    <mergeCell ref="L10:O10"/>
    <mergeCell ref="AB9:AF9"/>
    <mergeCell ref="AE11:AF11"/>
    <mergeCell ref="P10:Z10"/>
    <mergeCell ref="A9:E9"/>
    <mergeCell ref="I10:J10"/>
    <mergeCell ref="Z11:AA11"/>
    <mergeCell ref="O11:R11"/>
    <mergeCell ref="M11:N11"/>
    <mergeCell ref="J9:K9"/>
    <mergeCell ref="AA10:AD10"/>
    <mergeCell ref="Y9:Z9"/>
    <mergeCell ref="D32:H32"/>
    <mergeCell ref="A11:D11"/>
    <mergeCell ref="V14:Y14"/>
    <mergeCell ref="O20:S20"/>
    <mergeCell ref="N26:T26"/>
    <mergeCell ref="E11:F11"/>
    <mergeCell ref="G11:H11"/>
    <mergeCell ref="U12:V12"/>
    <mergeCell ref="A12:J12"/>
    <mergeCell ref="D23:H23"/>
    <mergeCell ref="D29:H29"/>
    <mergeCell ref="AB11:AD11"/>
    <mergeCell ref="Z40:AA40"/>
    <mergeCell ref="N25:Q25"/>
    <mergeCell ref="O29:S29"/>
    <mergeCell ref="O14:P14"/>
    <mergeCell ref="H40:J40"/>
    <mergeCell ref="D17:H17"/>
    <mergeCell ref="M14:N14"/>
    <mergeCell ref="AD40:AE40"/>
    <mergeCell ref="AG39:AH39"/>
    <mergeCell ref="AG40:AH40"/>
    <mergeCell ref="Z20:AD20"/>
    <mergeCell ref="AF12:AG12"/>
    <mergeCell ref="AG11:AI11"/>
    <mergeCell ref="AB12:AD12"/>
    <mergeCell ref="Z23:AD23"/>
    <mergeCell ref="AD39:AE39"/>
    <mergeCell ref="AG20:AI20"/>
    <mergeCell ref="Y12:Z12"/>
    <mergeCell ref="O47:Y47"/>
    <mergeCell ref="E43:Y43"/>
    <mergeCell ref="D43:D44"/>
    <mergeCell ref="AG32:AI32"/>
    <mergeCell ref="Z32:AD32"/>
    <mergeCell ref="Z35:AD35"/>
    <mergeCell ref="E44:Y44"/>
    <mergeCell ref="Z43:AA43"/>
    <mergeCell ref="AB42:AD42"/>
    <mergeCell ref="AE41:AF41"/>
    <mergeCell ref="A47:C47"/>
    <mergeCell ref="D47:E47"/>
    <mergeCell ref="F47:L47"/>
    <mergeCell ref="D42:Y42"/>
    <mergeCell ref="Z44:AA44"/>
    <mergeCell ref="Z47:AA47"/>
    <mergeCell ref="M47:N47"/>
    <mergeCell ref="E45:AI45"/>
    <mergeCell ref="E46:AI46"/>
    <mergeCell ref="AE42:AF42"/>
    <mergeCell ref="AG41:AI41"/>
    <mergeCell ref="AB41:AD41"/>
    <mergeCell ref="AB43:AD43"/>
    <mergeCell ref="U39:V39"/>
    <mergeCell ref="AG38:AI38"/>
    <mergeCell ref="M9:N9"/>
    <mergeCell ref="P9:U9"/>
    <mergeCell ref="V9:W9"/>
    <mergeCell ref="O17:S17"/>
    <mergeCell ref="O12:P12"/>
    <mergeCell ref="Z41:AA41"/>
    <mergeCell ref="S12:T12"/>
    <mergeCell ref="Z14:AB14"/>
    <mergeCell ref="AD14:AE14"/>
    <mergeCell ref="W12:X12"/>
    <mergeCell ref="R14:U14"/>
    <mergeCell ref="O23:S23"/>
    <mergeCell ref="Q12:R12"/>
    <mergeCell ref="Z17:AD17"/>
    <mergeCell ref="AA13:AB13"/>
    <mergeCell ref="AH47:AI47"/>
    <mergeCell ref="N39:P39"/>
    <mergeCell ref="N40:P40"/>
    <mergeCell ref="O35:S35"/>
    <mergeCell ref="Z39:AA39"/>
    <mergeCell ref="AE43:AF43"/>
    <mergeCell ref="AG42:AI42"/>
    <mergeCell ref="Z42:AA42"/>
    <mergeCell ref="AC44:AG44"/>
    <mergeCell ref="AB47:AG47"/>
    <mergeCell ref="A50:AI52"/>
    <mergeCell ref="AH2:AJ2"/>
    <mergeCell ref="A49:AI49"/>
    <mergeCell ref="N37:Q37"/>
    <mergeCell ref="C25:L25"/>
    <mergeCell ref="C37:L37"/>
    <mergeCell ref="B38:B40"/>
    <mergeCell ref="D40:F40"/>
    <mergeCell ref="A32:B32"/>
    <mergeCell ref="S11:Y11"/>
    <mergeCell ref="D20:H20"/>
    <mergeCell ref="A26:M26"/>
    <mergeCell ref="Y4:AB4"/>
    <mergeCell ref="D41:Y41"/>
    <mergeCell ref="H39:J39"/>
    <mergeCell ref="J14:K14"/>
    <mergeCell ref="A14:E14"/>
    <mergeCell ref="F14:I14"/>
    <mergeCell ref="A20:B20"/>
    <mergeCell ref="A10:E10"/>
    <mergeCell ref="AC13:AI13"/>
    <mergeCell ref="A13:E13"/>
    <mergeCell ref="F13:G13"/>
    <mergeCell ref="H13:J13"/>
    <mergeCell ref="K13:L13"/>
    <mergeCell ref="M13:Q13"/>
    <mergeCell ref="R13:U13"/>
    <mergeCell ref="V13:W13"/>
    <mergeCell ref="X13:Z13"/>
  </mergeCells>
  <dataValidations count="2">
    <dataValidation type="list" allowBlank="1" showInputMessage="1" showErrorMessage="1" sqref="Z41:AA44 AF12:AG12 D47:E47 E11:F11 I11:J11 Z11:AA11 AE11:AF11 AE41:AF43 K12:L12 O12:P12 S12:T12 W12:X12 Z47 M47">
      <formula1>$AL$41</formula1>
    </dataValidation>
    <dataValidation type="list" allowBlank="1" showInputMessage="1" showErrorMessage="1" sqref="A49:AI49">
      <formula1>$AL$43:$AL$44</formula1>
    </dataValidation>
  </dataValidations>
  <printOptions/>
  <pageMargins left="0.4724409448818898" right="0.1968503937007874" top="0.4724409448818898" bottom="0.5511811023622047" header="0.4330708661417323" footer="0.35433070866141736"/>
  <pageSetup cellComments="asDisplayed" fitToHeight="1" fitToWidth="1" horizontalDpi="300" verticalDpi="3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I14" sqref="I14"/>
    </sheetView>
  </sheetViews>
  <sheetFormatPr defaultColWidth="9.125" defaultRowHeight="13.5"/>
  <cols>
    <col min="1" max="16384" width="9.125" style="96" customWidth="1"/>
  </cols>
  <sheetData>
    <row r="1" spans="1:23" ht="13.5">
      <c r="A1" s="276" t="s">
        <v>91</v>
      </c>
      <c r="B1" s="279" t="s">
        <v>92</v>
      </c>
      <c r="C1" s="279" t="s">
        <v>93</v>
      </c>
      <c r="D1" s="279" t="s">
        <v>94</v>
      </c>
      <c r="E1" s="279" t="s">
        <v>95</v>
      </c>
      <c r="F1" s="280" t="s">
        <v>96</v>
      </c>
      <c r="G1" s="283" t="s">
        <v>97</v>
      </c>
      <c r="H1" s="285" t="s">
        <v>98</v>
      </c>
      <c r="I1" s="266" t="s">
        <v>99</v>
      </c>
      <c r="J1" s="267"/>
      <c r="K1" s="267"/>
      <c r="L1" s="267"/>
      <c r="M1" s="267"/>
      <c r="N1" s="268"/>
      <c r="O1" s="266" t="s">
        <v>100</v>
      </c>
      <c r="P1" s="267"/>
      <c r="Q1" s="267"/>
      <c r="R1" s="267"/>
      <c r="S1" s="267"/>
      <c r="T1" s="268"/>
      <c r="U1" s="266" t="s">
        <v>101</v>
      </c>
      <c r="V1" s="269"/>
      <c r="W1" s="270"/>
    </row>
    <row r="2" spans="1:23" ht="13.5">
      <c r="A2" s="277"/>
      <c r="B2" s="277"/>
      <c r="C2" s="277"/>
      <c r="D2" s="277"/>
      <c r="E2" s="277"/>
      <c r="F2" s="281"/>
      <c r="G2" s="284"/>
      <c r="H2" s="286"/>
      <c r="I2" s="259" t="s">
        <v>102</v>
      </c>
      <c r="J2" s="261" t="s">
        <v>103</v>
      </c>
      <c r="K2" s="263" t="s">
        <v>104</v>
      </c>
      <c r="L2" s="263" t="s">
        <v>105</v>
      </c>
      <c r="M2" s="264" t="s">
        <v>106</v>
      </c>
      <c r="N2" s="257" t="s">
        <v>107</v>
      </c>
      <c r="O2" s="259" t="s">
        <v>102</v>
      </c>
      <c r="P2" s="261" t="s">
        <v>103</v>
      </c>
      <c r="Q2" s="263" t="s">
        <v>104</v>
      </c>
      <c r="R2" s="263" t="s">
        <v>105</v>
      </c>
      <c r="S2" s="264" t="s">
        <v>106</v>
      </c>
      <c r="T2" s="257" t="s">
        <v>107</v>
      </c>
      <c r="U2" s="271" t="s">
        <v>53</v>
      </c>
      <c r="V2" s="261" t="s">
        <v>54</v>
      </c>
      <c r="W2" s="255" t="s">
        <v>85</v>
      </c>
    </row>
    <row r="3" spans="1:23" ht="14.25" thickBot="1">
      <c r="A3" s="278"/>
      <c r="B3" s="278"/>
      <c r="C3" s="278"/>
      <c r="D3" s="278"/>
      <c r="E3" s="278"/>
      <c r="F3" s="282"/>
      <c r="G3" s="273"/>
      <c r="H3" s="287"/>
      <c r="I3" s="260"/>
      <c r="J3" s="262"/>
      <c r="K3" s="262"/>
      <c r="L3" s="262"/>
      <c r="M3" s="265"/>
      <c r="N3" s="258"/>
      <c r="O3" s="260"/>
      <c r="P3" s="262"/>
      <c r="Q3" s="262"/>
      <c r="R3" s="262"/>
      <c r="S3" s="265"/>
      <c r="T3" s="258"/>
      <c r="U3" s="272"/>
      <c r="V3" s="273"/>
      <c r="W3" s="256"/>
    </row>
    <row r="4" spans="1:23" ht="13.5">
      <c r="A4" s="100" t="str">
        <f>A7&amp;A8&amp;A9</f>
        <v>0/0</v>
      </c>
      <c r="B4" s="101" t="str">
        <f>B7&amp;B8&amp;B9</f>
        <v>0:0</v>
      </c>
      <c r="C4" s="101">
        <f>'照度（判定追加） '!I10</f>
        <v>0</v>
      </c>
      <c r="D4" s="101">
        <f>'照度（判定追加） '!P10</f>
        <v>0</v>
      </c>
      <c r="E4" s="101">
        <f>'照度（判定追加） '!AG9</f>
        <v>0</v>
      </c>
      <c r="F4" s="102">
        <f>'照度（判定追加） '!AE10</f>
        <v>0</v>
      </c>
      <c r="G4" s="103" t="str">
        <f>'照度（判定追加） '!AT11</f>
        <v>選択して</v>
      </c>
      <c r="H4" s="104">
        <f>'照度（判定追加） '!AX12</f>
      </c>
      <c r="I4" s="98">
        <f>'照度（判定追加） '!J14</f>
        <v>0</v>
      </c>
      <c r="J4" s="97">
        <f>'照度（判定追加） '!O14</f>
        <v>0</v>
      </c>
      <c r="K4" s="97">
        <f>'照度（判定追加） '!H39</f>
      </c>
      <c r="L4" s="97">
        <f>'照度（判定追加） '!N39</f>
      </c>
      <c r="M4" s="97" t="str">
        <f>M7&amp;M8</f>
        <v>：１</v>
      </c>
      <c r="N4" s="99" t="str">
        <f>N7&amp;N8</f>
        <v>9/9</v>
      </c>
      <c r="O4" s="98">
        <f>'照度（判定追加） '!Z14</f>
        <v>0</v>
      </c>
      <c r="P4" s="97">
        <f>'照度（判定追加） '!AF14</f>
        <v>0</v>
      </c>
      <c r="Q4" s="97">
        <f>'照度（判定追加） '!H40</f>
      </c>
      <c r="R4" s="97">
        <f>'照度（判定追加） '!N40</f>
      </c>
      <c r="S4" s="97" t="str">
        <f>S7&amp;S8</f>
        <v>：１</v>
      </c>
      <c r="T4" s="99" t="str">
        <f>T7&amp;T8</f>
        <v>9/9</v>
      </c>
      <c r="U4" s="105" t="str">
        <f>'照度（判定追加） '!AT41</f>
        <v>選択して</v>
      </c>
      <c r="V4" s="106" t="str">
        <f>'照度（判定追加） '!AT42</f>
        <v>選択して</v>
      </c>
      <c r="W4" s="99" t="str">
        <f>'照度（判定追加） '!AT43</f>
        <v>選択して</v>
      </c>
    </row>
    <row r="7" spans="1:20" ht="13.5">
      <c r="A7" s="96">
        <f>'照度（判定追加） '!J9</f>
        <v>0</v>
      </c>
      <c r="B7" s="96">
        <f>'照度（判定追加） '!V9</f>
        <v>0</v>
      </c>
      <c r="M7" s="96">
        <f>'照度（判定追加） '!U39</f>
      </c>
      <c r="N7" s="96">
        <f>'照度（判定追加） '!AW48</f>
        <v>9</v>
      </c>
      <c r="S7" s="96">
        <f>'照度（判定追加） '!U40</f>
      </c>
      <c r="T7" s="96">
        <f>'照度（判定追加） '!AX48</f>
        <v>9</v>
      </c>
    </row>
    <row r="8" spans="1:20" ht="13.5">
      <c r="A8" s="96" t="s">
        <v>109</v>
      </c>
      <c r="B8" s="96" t="s">
        <v>110</v>
      </c>
      <c r="M8" s="96" t="str">
        <f>'照度（判定追加） '!W39</f>
        <v>：１</v>
      </c>
      <c r="N8" s="96" t="s">
        <v>111</v>
      </c>
      <c r="S8" s="96" t="str">
        <f>'照度（判定追加） '!W40</f>
        <v>：１</v>
      </c>
      <c r="T8" s="96" t="s">
        <v>111</v>
      </c>
    </row>
    <row r="9" spans="1:2" ht="13.5">
      <c r="A9" s="96">
        <f>'照度（判定追加） '!M9</f>
        <v>0</v>
      </c>
      <c r="B9" s="96">
        <f>'照度（判定追加） '!Y9</f>
        <v>0</v>
      </c>
    </row>
    <row r="12" ht="13.5">
      <c r="A12" s="96" t="s">
        <v>108</v>
      </c>
    </row>
    <row r="14" spans="1:8" ht="14.25">
      <c r="A14" s="274">
        <f>'照度（判定追加） '!A49&amp;'照度（判定追加） '!A50</f>
      </c>
      <c r="B14" s="274"/>
      <c r="C14" s="274"/>
      <c r="D14" s="274"/>
      <c r="E14" s="274"/>
      <c r="F14" s="274"/>
      <c r="G14" s="274"/>
      <c r="H14" s="275"/>
    </row>
  </sheetData>
  <sheetProtection sheet="1"/>
  <mergeCells count="27">
    <mergeCell ref="A14:H14"/>
    <mergeCell ref="M2:M3"/>
    <mergeCell ref="A1:A3"/>
    <mergeCell ref="B1:B3"/>
    <mergeCell ref="C1:C3"/>
    <mergeCell ref="D1:D3"/>
    <mergeCell ref="E1:E3"/>
    <mergeCell ref="F1:F3"/>
    <mergeCell ref="G1:G3"/>
    <mergeCell ref="H1:H3"/>
    <mergeCell ref="I1:N1"/>
    <mergeCell ref="O1:T1"/>
    <mergeCell ref="U1:W1"/>
    <mergeCell ref="I2:I3"/>
    <mergeCell ref="J2:J3"/>
    <mergeCell ref="K2:K3"/>
    <mergeCell ref="L2:L3"/>
    <mergeCell ref="T2:T3"/>
    <mergeCell ref="U2:U3"/>
    <mergeCell ref="V2:V3"/>
    <mergeCell ref="W2:W3"/>
    <mergeCell ref="N2:N3"/>
    <mergeCell ref="O2:O3"/>
    <mergeCell ref="P2:P3"/>
    <mergeCell ref="Q2:Q3"/>
    <mergeCell ref="R2:R3"/>
    <mergeCell ref="S2:S3"/>
  </mergeCells>
  <printOptions/>
  <pageMargins left="0.7" right="0.7" top="0.75" bottom="0.75" header="0.3" footer="0.3"/>
  <pageSetup horizontalDpi="600" verticalDpi="600" orientation="portrait" paperSize="9" r:id="rId1"/>
  <ignoredErrors>
    <ignoredError sqref="I4:J4 K4:M4 A14 O4:S4 U4:W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kawayaku06</cp:lastModifiedBy>
  <cp:lastPrinted>2023-04-21T04:56:10Z</cp:lastPrinted>
  <dcterms:created xsi:type="dcterms:W3CDTF">1997-01-08T22:48:59Z</dcterms:created>
  <dcterms:modified xsi:type="dcterms:W3CDTF">2024-05-28T02:21:54Z</dcterms:modified>
  <cp:category/>
  <cp:version/>
  <cp:contentType/>
  <cp:contentStatus/>
</cp:coreProperties>
</file>